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54267\Downloads\"/>
    </mc:Choice>
  </mc:AlternateContent>
  <bookViews>
    <workbookView xWindow="240" yWindow="135" windowWidth="20115" windowHeight="7935" activeTab="2"/>
  </bookViews>
  <sheets>
    <sheet name="Entrées" sheetId="1" r:id="rId1"/>
    <sheet name="Prêts" sheetId="2" r:id="rId2"/>
    <sheet name="Site" sheetId="3" r:id="rId3"/>
    <sheet name="Abonnés 1 jour" sheetId="4" r:id="rId4"/>
    <sheet name="Emprunteurs 1 jour" sheetId="5" r:id="rId5"/>
    <sheet name="Surfaces et places assises" sheetId="6" r:id="rId6"/>
    <sheet name="Entrées prêts jours heures" sheetId="7" r:id="rId7"/>
    <sheet name="Abonnés au 31 cate d'abo" sheetId="8" r:id="rId8"/>
    <sheet name="Abonnés communes et %" sheetId="9" r:id="rId9"/>
    <sheet name="Abonnés des communes" sheetId="10" r:id="rId10"/>
    <sheet name="Abonnés au 31 âges" sheetId="11" r:id="rId11"/>
    <sheet name="Abonnés au 31 CSP" sheetId="12" r:id="rId12"/>
    <sheet name="Collection" sheetId="13" r:id="rId13"/>
    <sheet name="Acquisitions par domaine " sheetId="14" r:id="rId14"/>
    <sheet name="Acquisitions par loc" sheetId="15" r:id="rId15"/>
    <sheet name="Périodiques " sheetId="16" r:id="rId16"/>
    <sheet name="Feuil16" sheetId="17" r:id="rId17"/>
  </sheets>
  <externalReferences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a" localSheetId="3">#REF!</definedName>
    <definedName name="a" localSheetId="10">#REF!</definedName>
    <definedName name="a" localSheetId="7">#REF!</definedName>
    <definedName name="a" localSheetId="11">#REF!</definedName>
    <definedName name="a" localSheetId="13">#REF!</definedName>
    <definedName name="a" localSheetId="14">#REF!</definedName>
    <definedName name="a" localSheetId="12">#REF!</definedName>
    <definedName name="a" localSheetId="4">#REF!</definedName>
    <definedName name="a" localSheetId="6">#REF!</definedName>
    <definedName name="a" localSheetId="15">#REF!</definedName>
    <definedName name="a" localSheetId="1">#REF!</definedName>
    <definedName name="a" localSheetId="2">#REF!</definedName>
    <definedName name="a" localSheetId="5">#REF!</definedName>
    <definedName name="a">#REF!</definedName>
    <definedName name="e" localSheetId="3">#REF!</definedName>
    <definedName name="e" localSheetId="10">#REF!</definedName>
    <definedName name="e" localSheetId="7">#REF!</definedName>
    <definedName name="e" localSheetId="11">#REF!</definedName>
    <definedName name="e" localSheetId="9">#REF!</definedName>
    <definedName name="e" localSheetId="13">#REF!</definedName>
    <definedName name="e" localSheetId="14">#REF!</definedName>
    <definedName name="e" localSheetId="12">#REF!</definedName>
    <definedName name="e" localSheetId="4">#REF!</definedName>
    <definedName name="e" localSheetId="6">#REF!</definedName>
    <definedName name="e" localSheetId="15">#REF!</definedName>
    <definedName name="e" localSheetId="1">#REF!</definedName>
    <definedName name="e" localSheetId="2">#REF!</definedName>
    <definedName name="e" localSheetId="5">#REF!</definedName>
    <definedName name="e">#REF!</definedName>
    <definedName name="Excel_BuiltIn__FilterDatabase_1" localSheetId="3">#REF!</definedName>
    <definedName name="Excel_BuiltIn__FilterDatabase_1" localSheetId="10">#REF!</definedName>
    <definedName name="Excel_BuiltIn__FilterDatabase_1" localSheetId="7">#REF!</definedName>
    <definedName name="Excel_BuiltIn__FilterDatabase_1" localSheetId="11">#REF!</definedName>
    <definedName name="Excel_BuiltIn__FilterDatabase_1" localSheetId="9">#REF!</definedName>
    <definedName name="Excel_BuiltIn__FilterDatabase_1" localSheetId="13">#REF!</definedName>
    <definedName name="Excel_BuiltIn__FilterDatabase_1" localSheetId="14">#REF!</definedName>
    <definedName name="Excel_BuiltIn__FilterDatabase_1" localSheetId="12">#REF!</definedName>
    <definedName name="Excel_BuiltIn__FilterDatabase_1" localSheetId="4">#REF!</definedName>
    <definedName name="Excel_BuiltIn__FilterDatabase_1" localSheetId="6">#REF!</definedName>
    <definedName name="Excel_BuiltIn__FilterDatabase_1" localSheetId="15">#REF!</definedName>
    <definedName name="Excel_BuiltIn__FilterDatabase_1" localSheetId="1">#REF!</definedName>
    <definedName name="Excel_BuiltIn__FilterDatabase_1" localSheetId="2">#REF!</definedName>
    <definedName name="Excel_BuiltIn__FilterDatabase_1" localSheetId="5">#REF!</definedName>
    <definedName name="Excel_BuiltIn__FilterDatabase_1">#REF!</definedName>
    <definedName name="Excel_BuiltIn__FilterDatabase_2" localSheetId="3">#REF!</definedName>
    <definedName name="Excel_BuiltIn__FilterDatabase_2" localSheetId="10">#REF!</definedName>
    <definedName name="Excel_BuiltIn__FilterDatabase_2" localSheetId="7">#REF!</definedName>
    <definedName name="Excel_BuiltIn__FilterDatabase_2" localSheetId="11">#REF!</definedName>
    <definedName name="Excel_BuiltIn__FilterDatabase_2" localSheetId="9">#REF!</definedName>
    <definedName name="Excel_BuiltIn__FilterDatabase_2" localSheetId="13">#REF!</definedName>
    <definedName name="Excel_BuiltIn__FilterDatabase_2" localSheetId="14">#REF!</definedName>
    <definedName name="Excel_BuiltIn__FilterDatabase_2" localSheetId="12">#REF!</definedName>
    <definedName name="Excel_BuiltIn__FilterDatabase_2" localSheetId="4">#REF!</definedName>
    <definedName name="Excel_BuiltIn__FilterDatabase_2" localSheetId="6">#REF!</definedName>
    <definedName name="Excel_BuiltIn__FilterDatabase_2" localSheetId="15">#REF!</definedName>
    <definedName name="Excel_BuiltIn__FilterDatabase_2" localSheetId="1">#REF!</definedName>
    <definedName name="Excel_BuiltIn__FilterDatabase_2" localSheetId="2">#REF!</definedName>
    <definedName name="Excel_BuiltIn__FilterDatabase_2" localSheetId="5">#REF!</definedName>
    <definedName name="Excel_BuiltIn__FilterDatabase_2">#REF!</definedName>
    <definedName name="lll" localSheetId="3">#REF!</definedName>
    <definedName name="lll" localSheetId="10">#REF!</definedName>
    <definedName name="lll" localSheetId="7">#REF!</definedName>
    <definedName name="lll" localSheetId="11">#REF!</definedName>
    <definedName name="lll" localSheetId="13">#REF!</definedName>
    <definedName name="lll" localSheetId="14">#REF!</definedName>
    <definedName name="lll" localSheetId="12">#REF!</definedName>
    <definedName name="lll" localSheetId="4">#REF!</definedName>
    <definedName name="lll" localSheetId="6">#REF!</definedName>
    <definedName name="lll" localSheetId="15">#REF!</definedName>
    <definedName name="lll" localSheetId="1">#REF!</definedName>
    <definedName name="lll" localSheetId="2">#REF!</definedName>
    <definedName name="lll" localSheetId="5">#REF!</definedName>
    <definedName name="lll">#REF!</definedName>
    <definedName name="m" localSheetId="3">#REF!</definedName>
    <definedName name="m" localSheetId="7">#REF!</definedName>
    <definedName name="m" localSheetId="13">#REF!</definedName>
    <definedName name="m" localSheetId="14">#REF!</definedName>
    <definedName name="m" localSheetId="12">#REF!</definedName>
    <definedName name="m" localSheetId="4">#REF!</definedName>
    <definedName name="m" localSheetId="6">#REF!</definedName>
    <definedName name="m" localSheetId="15">#REF!</definedName>
    <definedName name="m" localSheetId="1">#REF!</definedName>
    <definedName name="m" localSheetId="2">#REF!</definedName>
    <definedName name="m" localSheetId="5">#REF!</definedName>
    <definedName name="m">#REF!</definedName>
    <definedName name="p" localSheetId="3">#REF!</definedName>
    <definedName name="p" localSheetId="10">#REF!</definedName>
    <definedName name="p" localSheetId="7">#REF!</definedName>
    <definedName name="p" localSheetId="11">#REF!</definedName>
    <definedName name="p" localSheetId="13">#REF!</definedName>
    <definedName name="p" localSheetId="14">#REF!</definedName>
    <definedName name="p" localSheetId="12">#REF!</definedName>
    <definedName name="p" localSheetId="4">#REF!</definedName>
    <definedName name="p" localSheetId="6">#REF!</definedName>
    <definedName name="p" localSheetId="15">#REF!</definedName>
    <definedName name="p" localSheetId="1">#REF!</definedName>
    <definedName name="p" localSheetId="2">#REF!</definedName>
    <definedName name="p" localSheetId="5">#REF!</definedName>
    <definedName name="p">#REF!</definedName>
    <definedName name="_xlnm.Print_Area" localSheetId="10">'Abonnés au 31 âges'!$A$1:$V$33</definedName>
    <definedName name="_xlnm.Print_Area" localSheetId="7">'Abonnés au 31 cate d''abo'!$A$1:$T$33</definedName>
    <definedName name="_xlnm.Print_Area" localSheetId="11">'Abonnés au 31 CSP'!$A$1:$S$37</definedName>
    <definedName name="_xlnm.Print_Area" localSheetId="9">'Abonnés des communes'!$A$1:$T$35</definedName>
    <definedName name="_xlnm.Print_Area" localSheetId="12">Collection!$A$1:$R$31</definedName>
    <definedName name="_xlnm.Print_Area" localSheetId="0">Entrées!$A$1:$S$35</definedName>
    <definedName name="_xlnm.Print_Area" localSheetId="1">Prêts!$A$1:$S$38</definedName>
    <definedName name="_xlnm.Print_Area" localSheetId="2">Site!$A$1:$M$33</definedName>
  </definedNames>
  <calcPr calcId="152511"/>
</workbook>
</file>

<file path=xl/calcChain.xml><?xml version="1.0" encoding="utf-8"?>
<calcChain xmlns="http://schemas.openxmlformats.org/spreadsheetml/2006/main">
  <c r="E42" i="16" l="1"/>
  <c r="D39" i="16"/>
  <c r="D38" i="16"/>
  <c r="E38" i="16" s="1"/>
  <c r="G36" i="16"/>
  <c r="E36" i="16"/>
  <c r="G34" i="16"/>
  <c r="E34" i="16"/>
  <c r="G32" i="16"/>
  <c r="E32" i="16"/>
  <c r="G30" i="16"/>
  <c r="E30" i="16"/>
  <c r="G28" i="16"/>
  <c r="E28" i="16"/>
  <c r="G26" i="16"/>
  <c r="E26" i="16"/>
  <c r="G24" i="16"/>
  <c r="E24" i="16"/>
  <c r="G22" i="16"/>
  <c r="E22" i="16"/>
  <c r="E20" i="16"/>
  <c r="G20" i="16" s="1"/>
  <c r="G18" i="16"/>
  <c r="E18" i="16"/>
  <c r="G16" i="16"/>
  <c r="E16" i="16"/>
  <c r="E15" i="16"/>
  <c r="E7" i="16"/>
  <c r="G7" i="16" s="1"/>
  <c r="G5" i="16"/>
  <c r="E5" i="16"/>
  <c r="L47" i="14"/>
  <c r="K47" i="14"/>
  <c r="G47" i="14"/>
  <c r="F47" i="14"/>
  <c r="E47" i="14"/>
  <c r="D47" i="14"/>
  <c r="C47" i="14"/>
  <c r="B47" i="14"/>
  <c r="R17" i="12"/>
  <c r="Q17" i="12"/>
  <c r="P17" i="12"/>
  <c r="O17" i="12"/>
  <c r="N17" i="12"/>
  <c r="M17" i="12"/>
  <c r="L17" i="12"/>
  <c r="K17" i="12"/>
  <c r="J17" i="12"/>
  <c r="I17" i="12"/>
  <c r="H17" i="12"/>
  <c r="G17" i="12"/>
  <c r="F17" i="12"/>
  <c r="E17" i="12"/>
  <c r="D17" i="12"/>
  <c r="C17" i="12"/>
  <c r="B17" i="12"/>
  <c r="H20" i="10"/>
  <c r="T20" i="10" s="1"/>
  <c r="H19" i="10"/>
  <c r="T19" i="10" s="1"/>
  <c r="H18" i="10"/>
  <c r="T18" i="10" s="1"/>
  <c r="H17" i="10"/>
  <c r="T17" i="10" s="1"/>
  <c r="H16" i="10"/>
  <c r="T16" i="10" s="1"/>
  <c r="H15" i="10"/>
  <c r="T15" i="10" s="1"/>
  <c r="H14" i="10"/>
  <c r="T14" i="10" s="1"/>
  <c r="H13" i="10"/>
  <c r="T13" i="10" s="1"/>
  <c r="H12" i="10"/>
  <c r="T12" i="10" s="1"/>
  <c r="H11" i="10"/>
  <c r="T11" i="10" s="1"/>
  <c r="H10" i="10"/>
  <c r="T10" i="10" s="1"/>
  <c r="H9" i="10"/>
  <c r="T9" i="10" s="1"/>
  <c r="H8" i="10"/>
  <c r="T8" i="10" s="1"/>
  <c r="H7" i="10"/>
  <c r="T6" i="10"/>
  <c r="O6" i="10" s="1"/>
  <c r="I6" i="10"/>
  <c r="H6" i="10"/>
  <c r="H5" i="10"/>
  <c r="T5" i="10" s="1"/>
  <c r="H4" i="10"/>
  <c r="T4" i="10" s="1"/>
  <c r="N38" i="9"/>
  <c r="M38" i="9"/>
  <c r="K38" i="9"/>
  <c r="J38" i="9"/>
  <c r="H38" i="9"/>
  <c r="G38" i="9"/>
  <c r="C38" i="9"/>
  <c r="B38" i="9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T12" i="8"/>
  <c r="T11" i="8"/>
  <c r="T10" i="8"/>
  <c r="T9" i="8"/>
  <c r="T8" i="8"/>
  <c r="T7" i="8"/>
  <c r="T6" i="8"/>
  <c r="T5" i="8"/>
  <c r="T4" i="8"/>
  <c r="T3" i="8"/>
  <c r="K18" i="7"/>
  <c r="J18" i="7"/>
  <c r="H18" i="7"/>
  <c r="G18" i="7"/>
  <c r="K17" i="7"/>
  <c r="J17" i="7"/>
  <c r="H17" i="7"/>
  <c r="G17" i="7"/>
  <c r="K16" i="7"/>
  <c r="J16" i="7"/>
  <c r="H16" i="7"/>
  <c r="G16" i="7"/>
  <c r="K15" i="7"/>
  <c r="J15" i="7"/>
  <c r="H15" i="7"/>
  <c r="G15" i="7"/>
  <c r="K14" i="7"/>
  <c r="J14" i="7"/>
  <c r="H14" i="7"/>
  <c r="G14" i="7"/>
  <c r="K13" i="7"/>
  <c r="J13" i="7"/>
  <c r="H13" i="7"/>
  <c r="G13" i="7"/>
  <c r="K12" i="7"/>
  <c r="J12" i="7"/>
  <c r="H12" i="7"/>
  <c r="G12" i="7"/>
  <c r="K11" i="7"/>
  <c r="J11" i="7"/>
  <c r="H11" i="7"/>
  <c r="G11" i="7"/>
  <c r="K10" i="7"/>
  <c r="J10" i="7"/>
  <c r="H10" i="7"/>
  <c r="G10" i="7"/>
  <c r="K9" i="7"/>
  <c r="J9" i="7"/>
  <c r="H9" i="7"/>
  <c r="G9" i="7"/>
  <c r="K8" i="7"/>
  <c r="J8" i="7"/>
  <c r="H8" i="7"/>
  <c r="G8" i="7"/>
  <c r="K7" i="7"/>
  <c r="J7" i="7"/>
  <c r="H7" i="7"/>
  <c r="G7" i="7"/>
  <c r="K6" i="7"/>
  <c r="J6" i="7"/>
  <c r="H6" i="7"/>
  <c r="G6" i="7"/>
  <c r="K5" i="7"/>
  <c r="J5" i="7"/>
  <c r="H5" i="7"/>
  <c r="G5" i="7"/>
  <c r="K4" i="7"/>
  <c r="J4" i="7"/>
  <c r="H4" i="7"/>
  <c r="G4" i="7"/>
  <c r="E4" i="7"/>
  <c r="C26" i="6"/>
  <c r="B26" i="6"/>
  <c r="I25" i="6"/>
  <c r="F25" i="6"/>
  <c r="I24" i="6"/>
  <c r="F24" i="6"/>
  <c r="J24" i="6" s="1"/>
  <c r="I23" i="6"/>
  <c r="F23" i="6"/>
  <c r="J23" i="6" s="1"/>
  <c r="I22" i="6"/>
  <c r="J22" i="6" s="1"/>
  <c r="F22" i="6"/>
  <c r="I21" i="6"/>
  <c r="F21" i="6"/>
  <c r="I20" i="6"/>
  <c r="F20" i="6"/>
  <c r="I19" i="6"/>
  <c r="F19" i="6"/>
  <c r="J19" i="6" s="1"/>
  <c r="J18" i="6"/>
  <c r="I18" i="6"/>
  <c r="F18" i="6"/>
  <c r="I17" i="6"/>
  <c r="F17" i="6"/>
  <c r="I16" i="6"/>
  <c r="F16" i="6"/>
  <c r="J16" i="6" s="1"/>
  <c r="I15" i="6"/>
  <c r="F15" i="6"/>
  <c r="J15" i="6" s="1"/>
  <c r="I14" i="6"/>
  <c r="F14" i="6"/>
  <c r="J14" i="6" s="1"/>
  <c r="I13" i="6"/>
  <c r="J13" i="6" s="1"/>
  <c r="F13" i="6"/>
  <c r="I12" i="6"/>
  <c r="F12" i="6"/>
  <c r="J12" i="6" s="1"/>
  <c r="I11" i="6"/>
  <c r="F11" i="6"/>
  <c r="I10" i="6"/>
  <c r="F10" i="6"/>
  <c r="J10" i="6" s="1"/>
  <c r="I9" i="6"/>
  <c r="F9" i="6"/>
  <c r="I8" i="6"/>
  <c r="F8" i="6"/>
  <c r="J8" i="6" s="1"/>
  <c r="I7" i="6"/>
  <c r="F7" i="6"/>
  <c r="J7" i="6" s="1"/>
  <c r="I6" i="6"/>
  <c r="J6" i="6" s="1"/>
  <c r="F6" i="6"/>
  <c r="H5" i="6"/>
  <c r="H26" i="6" s="1"/>
  <c r="G5" i="6"/>
  <c r="G26" i="6" s="1"/>
  <c r="E5" i="6"/>
  <c r="E26" i="6" s="1"/>
  <c r="D5" i="6"/>
  <c r="D26" i="6" s="1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B19" i="4"/>
  <c r="D32" i="3"/>
  <c r="D31" i="3"/>
  <c r="D30" i="3"/>
  <c r="L25" i="3"/>
  <c r="K25" i="3"/>
  <c r="J25" i="3"/>
  <c r="I25" i="3"/>
  <c r="H25" i="3"/>
  <c r="G25" i="3"/>
  <c r="F25" i="3"/>
  <c r="C25" i="3"/>
  <c r="B25" i="3"/>
  <c r="E22" i="3"/>
  <c r="E25" i="3" s="1"/>
  <c r="D22" i="3"/>
  <c r="D25" i="3" s="1"/>
  <c r="O19" i="2"/>
  <c r="N19" i="2"/>
  <c r="G19" i="2"/>
  <c r="F19" i="2"/>
  <c r="Q17" i="2"/>
  <c r="Q19" i="2" s="1"/>
  <c r="P17" i="2"/>
  <c r="P19" i="2" s="1"/>
  <c r="O17" i="2"/>
  <c r="N17" i="2"/>
  <c r="M17" i="2"/>
  <c r="M19" i="2" s="1"/>
  <c r="L17" i="2"/>
  <c r="L19" i="2" s="1"/>
  <c r="K17" i="2"/>
  <c r="K19" i="2" s="1"/>
  <c r="J17" i="2"/>
  <c r="J19" i="2" s="1"/>
  <c r="I17" i="2"/>
  <c r="I19" i="2" s="1"/>
  <c r="H17" i="2"/>
  <c r="H19" i="2" s="1"/>
  <c r="G17" i="2"/>
  <c r="F17" i="2"/>
  <c r="E17" i="2"/>
  <c r="E19" i="2" s="1"/>
  <c r="D17" i="2"/>
  <c r="D19" i="2" s="1"/>
  <c r="C17" i="2"/>
  <c r="C19" i="2" s="1"/>
  <c r="B17" i="2"/>
  <c r="R16" i="2"/>
  <c r="T16" i="2" s="1"/>
  <c r="R15" i="2"/>
  <c r="T15" i="2" s="1"/>
  <c r="R14" i="2"/>
  <c r="T14" i="2" s="1"/>
  <c r="R13" i="2"/>
  <c r="T13" i="2" s="1"/>
  <c r="R12" i="2"/>
  <c r="T12" i="2" s="1"/>
  <c r="R11" i="2"/>
  <c r="T11" i="2" s="1"/>
  <c r="R10" i="2"/>
  <c r="T10" i="2" s="1"/>
  <c r="R9" i="2"/>
  <c r="T9" i="2" s="1"/>
  <c r="R8" i="2"/>
  <c r="T8" i="2" s="1"/>
  <c r="R7" i="2"/>
  <c r="T7" i="2" s="1"/>
  <c r="R6" i="2"/>
  <c r="T6" i="2" s="1"/>
  <c r="R5" i="2"/>
  <c r="T5" i="2" s="1"/>
  <c r="O10" i="10" l="1"/>
  <c r="C10" i="10"/>
  <c r="O14" i="10"/>
  <c r="C14" i="10"/>
  <c r="O18" i="10"/>
  <c r="C18" i="10"/>
  <c r="I26" i="6"/>
  <c r="J17" i="6"/>
  <c r="R17" i="2"/>
  <c r="B19" i="2"/>
  <c r="I5" i="6"/>
  <c r="J21" i="6"/>
  <c r="C6" i="10"/>
  <c r="J9" i="6"/>
  <c r="J11" i="6"/>
  <c r="J20" i="6"/>
  <c r="J25" i="6"/>
  <c r="C8" i="10"/>
  <c r="O8" i="10"/>
  <c r="L8" i="10"/>
  <c r="E8" i="10"/>
  <c r="R8" i="10"/>
  <c r="G8" i="10"/>
  <c r="C16" i="10"/>
  <c r="G16" i="10"/>
  <c r="L16" i="10"/>
  <c r="E16" i="10"/>
  <c r="R16" i="10"/>
  <c r="O16" i="10"/>
  <c r="R5" i="10"/>
  <c r="G5" i="10"/>
  <c r="E5" i="10"/>
  <c r="C5" i="10"/>
  <c r="O5" i="10"/>
  <c r="L5" i="10"/>
  <c r="C12" i="10"/>
  <c r="O12" i="10"/>
  <c r="L12" i="10"/>
  <c r="E12" i="10"/>
  <c r="R12" i="10"/>
  <c r="G12" i="10"/>
  <c r="R13" i="10"/>
  <c r="G13" i="10"/>
  <c r="L13" i="10"/>
  <c r="C13" i="10"/>
  <c r="O13" i="10"/>
  <c r="E13" i="10"/>
  <c r="L15" i="10"/>
  <c r="E15" i="10"/>
  <c r="C15" i="10"/>
  <c r="O15" i="10"/>
  <c r="G15" i="10"/>
  <c r="R15" i="10"/>
  <c r="C4" i="10"/>
  <c r="O4" i="10"/>
  <c r="L4" i="10"/>
  <c r="E4" i="10"/>
  <c r="R4" i="10"/>
  <c r="G4" i="10"/>
  <c r="R9" i="10"/>
  <c r="G9" i="10"/>
  <c r="L9" i="10"/>
  <c r="C9" i="10"/>
  <c r="O9" i="10"/>
  <c r="E9" i="10"/>
  <c r="L11" i="10"/>
  <c r="E11" i="10"/>
  <c r="C11" i="10"/>
  <c r="R11" i="10"/>
  <c r="O11" i="10"/>
  <c r="G11" i="10"/>
  <c r="R17" i="10"/>
  <c r="G17" i="10"/>
  <c r="L17" i="10"/>
  <c r="E17" i="10"/>
  <c r="C17" i="10"/>
  <c r="O17" i="10"/>
  <c r="L19" i="10"/>
  <c r="E19" i="10"/>
  <c r="C19" i="10"/>
  <c r="R19" i="10"/>
  <c r="O19" i="10"/>
  <c r="G19" i="10"/>
  <c r="C20" i="10"/>
  <c r="G20" i="10"/>
  <c r="L20" i="10"/>
  <c r="E20" i="10"/>
  <c r="R20" i="10"/>
  <c r="O20" i="10"/>
  <c r="I10" i="10"/>
  <c r="I18" i="10"/>
  <c r="E6" i="10"/>
  <c r="T7" i="10"/>
  <c r="L10" i="10"/>
  <c r="I11" i="10"/>
  <c r="L14" i="10"/>
  <c r="I15" i="10"/>
  <c r="L18" i="10"/>
  <c r="I19" i="10"/>
  <c r="I5" i="10"/>
  <c r="R6" i="10"/>
  <c r="I9" i="10"/>
  <c r="R10" i="10"/>
  <c r="I13" i="10"/>
  <c r="R14" i="10"/>
  <c r="I17" i="10"/>
  <c r="R18" i="10"/>
  <c r="I14" i="10"/>
  <c r="L6" i="10"/>
  <c r="E10" i="10"/>
  <c r="E14" i="10"/>
  <c r="E18" i="10"/>
  <c r="I4" i="10"/>
  <c r="G6" i="10"/>
  <c r="I8" i="10"/>
  <c r="G10" i="10"/>
  <c r="I12" i="10"/>
  <c r="G14" i="10"/>
  <c r="I16" i="10"/>
  <c r="G18" i="10"/>
  <c r="I20" i="10"/>
  <c r="F26" i="6"/>
  <c r="F5" i="6"/>
  <c r="J5" i="6" s="1"/>
  <c r="J26" i="6" s="1"/>
  <c r="T17" i="2"/>
  <c r="R19" i="2"/>
  <c r="L7" i="10" l="1"/>
  <c r="E7" i="10"/>
  <c r="R7" i="10"/>
  <c r="O7" i="10"/>
  <c r="G7" i="10"/>
  <c r="C7" i="10"/>
  <c r="I7" i="10"/>
  <c r="S15" i="1" l="1"/>
  <c r="S14" i="1"/>
  <c r="S13" i="1"/>
  <c r="S12" i="1"/>
  <c r="S11" i="1"/>
  <c r="S10" i="1"/>
  <c r="S9" i="1"/>
  <c r="S8" i="1"/>
  <c r="S7" i="1"/>
  <c r="S6" i="1"/>
  <c r="S5" i="1"/>
  <c r="S4" i="1"/>
  <c r="S3" i="1"/>
</calcChain>
</file>

<file path=xl/sharedStrings.xml><?xml version="1.0" encoding="utf-8"?>
<sst xmlns="http://schemas.openxmlformats.org/spreadsheetml/2006/main" count="640" uniqueCount="366">
  <si>
    <t>ENTREES - 2019</t>
  </si>
  <si>
    <t>E. Zola</t>
  </si>
  <si>
    <t>Fellini</t>
  </si>
  <si>
    <t>Victor Hugo</t>
  </si>
  <si>
    <t>JJ Rousseau</t>
  </si>
  <si>
    <t>Garcia Lorca</t>
  </si>
  <si>
    <t>La Gare</t>
  </si>
  <si>
    <t>Shakespeare</t>
  </si>
  <si>
    <t>Françoise Giroud</t>
  </si>
  <si>
    <t>Aimé Césaire</t>
  </si>
  <si>
    <t>Albert Camus</t>
  </si>
  <si>
    <t>J. de La Fontaine</t>
  </si>
  <si>
    <t>George Sand</t>
  </si>
  <si>
    <t>Jean Giono</t>
  </si>
  <si>
    <t>Jules verne</t>
  </si>
  <si>
    <t>P. Langevin</t>
  </si>
  <si>
    <t>Total 2019</t>
  </si>
  <si>
    <t>Total 2018</t>
  </si>
  <si>
    <t>Evolution 2019/2018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</si>
  <si>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</si>
  <si>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</si>
  <si>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</si>
  <si>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</si>
  <si>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</si>
  <si>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</si>
  <si>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</si>
  <si>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</si>
  <si>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</si>
  <si>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</si>
  <si>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</si>
  <si>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</si>
  <si>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TOTAL
 2019</t>
  </si>
  <si>
    <t>TOTAL
 2018</t>
  </si>
  <si>
    <t xml:space="preserve">. </t>
  </si>
  <si>
    <r>
      <t xml:space="preserve">PRETS - 2019 </t>
    </r>
    <r>
      <rPr>
        <b/>
        <sz val="10"/>
        <rFont val="Arial"/>
        <family val="2"/>
      </rPr>
      <t>* hors prêt numérique (107 717 prêts)</t>
    </r>
  </si>
  <si>
    <t>A. Camus</t>
  </si>
  <si>
    <t>A. Césaire</t>
  </si>
  <si>
    <t>Centre de ressources</t>
  </si>
  <si>
    <t>F. Fellini</t>
  </si>
  <si>
    <t>F. Giroud</t>
  </si>
  <si>
    <t>F. Garcia Lorca</t>
  </si>
  <si>
    <t>G. Sand</t>
  </si>
  <si>
    <t>J. Giono</t>
  </si>
  <si>
    <t>J.J. Rousseau</t>
  </si>
  <si>
    <t>J. Verne</t>
  </si>
  <si>
    <t>W. Shakespeare</t>
  </si>
  <si>
    <t>V. Hugo</t>
  </si>
  <si>
    <t>TOTAL 2019</t>
  </si>
  <si>
    <t>TOTAL 2018</t>
  </si>
  <si>
    <t>CONSULTATION DU SITE INTERNET ET DES RESSOURCES NUMERIQUES - 2019</t>
  </si>
  <si>
    <t>PERIODE</t>
  </si>
  <si>
    <t>Portail</t>
  </si>
  <si>
    <t>Ressources numériques</t>
  </si>
  <si>
    <t>Général</t>
  </si>
  <si>
    <t>dont Mémonum</t>
  </si>
  <si>
    <t>Livres 
(PNB)</t>
  </si>
  <si>
    <t>Vod 
(Arte)</t>
  </si>
  <si>
    <t>Autoformation
 (Learnorama)</t>
  </si>
  <si>
    <t xml:space="preserve"> Presse
(Cafeyn)</t>
  </si>
  <si>
    <t>Visites</t>
  </si>
  <si>
    <t>Pages vues</t>
  </si>
  <si>
    <t>Télécharge- ments</t>
  </si>
  <si>
    <t>Utilisateurs uniques</t>
  </si>
  <si>
    <t>Consultations</t>
  </si>
  <si>
    <t>trimestre 1</t>
  </si>
  <si>
    <t>trimestre 2</t>
  </si>
  <si>
    <t>trimestre 3</t>
  </si>
  <si>
    <t>trimestre 4</t>
  </si>
  <si>
    <t xml:space="preserve">Facebook </t>
  </si>
  <si>
    <t>Evolution dela fréquentation</t>
  </si>
  <si>
    <r>
      <t>1</t>
    </r>
    <r>
      <rPr>
        <vertAlign val="superscript"/>
        <sz val="10"/>
        <color theme="1"/>
        <rFont val="Calibri"/>
        <family val="2"/>
        <scheme val="minor"/>
      </rPr>
      <t xml:space="preserve">er </t>
    </r>
    <r>
      <rPr>
        <sz val="10"/>
        <color theme="1"/>
        <rFont val="Calibri"/>
        <family val="2"/>
        <scheme val="minor"/>
      </rPr>
      <t>janvier 2017</t>
    </r>
  </si>
  <si>
    <t>évol</t>
  </si>
  <si>
    <r>
      <t>1</t>
    </r>
    <r>
      <rPr>
        <vertAlign val="superscript"/>
        <sz val="10"/>
        <color theme="1"/>
        <rFont val="Calibri"/>
        <family val="2"/>
        <scheme val="minor"/>
      </rPr>
      <t xml:space="preserve">er </t>
    </r>
    <r>
      <rPr>
        <sz val="10"/>
        <color theme="1"/>
        <rFont val="Calibri"/>
        <family val="2"/>
        <scheme val="minor"/>
      </rPr>
      <t>janvier 2018</t>
    </r>
  </si>
  <si>
    <r>
      <t>1</t>
    </r>
    <r>
      <rPr>
        <vertAlign val="superscript"/>
        <sz val="10"/>
        <color theme="1"/>
        <rFont val="Calibri"/>
        <family val="2"/>
        <scheme val="minor"/>
      </rPr>
      <t xml:space="preserve">er </t>
    </r>
    <r>
      <rPr>
        <sz val="10"/>
        <color theme="1"/>
        <rFont val="Calibri"/>
        <family val="2"/>
        <scheme val="minor"/>
      </rPr>
      <t>janvier 2019</t>
    </r>
  </si>
  <si>
    <r>
      <t>1</t>
    </r>
    <r>
      <rPr>
        <vertAlign val="superscript"/>
        <sz val="10"/>
        <color theme="1"/>
        <rFont val="Calibri"/>
        <family val="2"/>
        <scheme val="minor"/>
      </rPr>
      <t xml:space="preserve">er </t>
    </r>
    <r>
      <rPr>
        <sz val="10"/>
        <color theme="1"/>
        <rFont val="Calibri"/>
        <family val="2"/>
        <scheme val="minor"/>
      </rPr>
      <t>janvier 2020</t>
    </r>
  </si>
  <si>
    <t>ABONNES ACTIFS AU MOINS 1 JOUR - 2019</t>
  </si>
  <si>
    <t>Toutes médiathèques</t>
  </si>
  <si>
    <t>Au 31/12/2019</t>
  </si>
  <si>
    <t>Au 31/12/2018</t>
  </si>
  <si>
    <t>EMPRUNTEURS ACTIFS AU MOINS 1 PRÊT - 2019</t>
  </si>
  <si>
    <t>BATIMENTS - SURFACES ET PLACES ASSISES - 2019</t>
  </si>
  <si>
    <t>SURFACES</t>
  </si>
  <si>
    <t>PLACES ASSISES</t>
  </si>
  <si>
    <t>SHON</t>
  </si>
  <si>
    <t>SU</t>
  </si>
  <si>
    <t>Places assises seules</t>
  </si>
  <si>
    <r>
      <t>Places assises avec tables (</t>
    </r>
    <r>
      <rPr>
        <sz val="8"/>
        <rFont val="Arial"/>
        <family val="2"/>
      </rPr>
      <t>y compris OPAC, Internet, multimédia, écoute musique)</t>
    </r>
  </si>
  <si>
    <t>Sous-total places assises seules et places asises avec tables</t>
  </si>
  <si>
    <t>Places assises auditorium, salles d'animation et de vidéo collective</t>
  </si>
  <si>
    <t>Places assises sur les tapis (salles bébés lecteurs, heure du conte, espace de rencontre, détente)</t>
  </si>
  <si>
    <t>Sous-total places assises animation</t>
  </si>
  <si>
    <t>Total</t>
  </si>
  <si>
    <t xml:space="preserve">Emile Zola </t>
  </si>
  <si>
    <t>Accueil, Forum, auditorium</t>
  </si>
  <si>
    <t>Adultes</t>
  </si>
  <si>
    <t>Jeunesse</t>
  </si>
  <si>
    <t>Mixtes</t>
  </si>
  <si>
    <t>Patrimoine</t>
  </si>
  <si>
    <t>Federico Fellini</t>
  </si>
  <si>
    <t>Jean-Jacques Rousseau</t>
  </si>
  <si>
    <t>William Shakespeare</t>
  </si>
  <si>
    <t>Jean de La Fontaine</t>
  </si>
  <si>
    <t>Jules Verne</t>
  </si>
  <si>
    <t>Paul Langevin</t>
  </si>
  <si>
    <t>TOTAL</t>
  </si>
  <si>
    <t>RECAPITULATIF DES JOURS ET HEURES D'OUVERTURE - RESEAU DES MEDIATHEQUES - 2019</t>
  </si>
  <si>
    <t>Nombre de jours ouverts</t>
  </si>
  <si>
    <t>Nombre d'heures</t>
  </si>
  <si>
    <t>Ouvertures hebdomadaires</t>
  </si>
  <si>
    <t xml:space="preserve">Créneaux d’accueil de groupe hors horaires d’ouverture </t>
  </si>
  <si>
    <t>Entrées</t>
  </si>
  <si>
    <t>Entrées
/jour</t>
  </si>
  <si>
    <t>Entrées
/heure</t>
  </si>
  <si>
    <t>Prêts</t>
  </si>
  <si>
    <t>Prêts
/jour</t>
  </si>
  <si>
    <t>Prêts
/heure</t>
  </si>
  <si>
    <t>Commentaires</t>
  </si>
  <si>
    <t>40h30 + 3h30 le dimanche</t>
  </si>
  <si>
    <t>26h30</t>
  </si>
  <si>
    <t>Federico Garcia Lorca</t>
  </si>
  <si>
    <t>Fermeture travaux du 29 juin au 5 août 2019</t>
  </si>
  <si>
    <t>4 semaines de fermeture l'été contre 3 pour les autres médiathèques de Q&amp;T</t>
  </si>
  <si>
    <t>Fermeture travaux du 13 juillet au 19 août 2019</t>
  </si>
  <si>
    <t>28h</t>
  </si>
  <si>
    <t>21h</t>
  </si>
  <si>
    <t>29h</t>
  </si>
  <si>
    <t>27h</t>
  </si>
  <si>
    <t>Fermeture travaux du 15 juin au 13 septembre 2019</t>
  </si>
  <si>
    <t>15h30</t>
  </si>
  <si>
    <t>Amplitude d'ouverture maximale du réseau</t>
  </si>
  <si>
    <t xml:space="preserve"> 277 jours</t>
  </si>
  <si>
    <t>2 081h</t>
  </si>
  <si>
    <t>47h</t>
  </si>
  <si>
    <t>Total entrées</t>
  </si>
  <si>
    <t>Total prêts hors Centre Ressources</t>
  </si>
  <si>
    <t>ABONNES AU 31/12/2019 PAR CATEGORIES D'ABONNES</t>
  </si>
  <si>
    <t xml:space="preserve">Adultes </t>
  </si>
  <si>
    <t>Ass. maternelles</t>
  </si>
  <si>
    <t>BCD</t>
  </si>
  <si>
    <t>Chercheurs</t>
  </si>
  <si>
    <t>Classes crèches</t>
  </si>
  <si>
    <t>Collectivités</t>
  </si>
  <si>
    <t>Enfants</t>
  </si>
  <si>
    <t>Jeunes</t>
  </si>
  <si>
    <t>Personnel</t>
  </si>
  <si>
    <t>ABONNES AU 31/12/2019 PAR COMMUNES</t>
  </si>
  <si>
    <t xml:space="preserve">Baillargues </t>
  </si>
  <si>
    <t>Beaulieu</t>
  </si>
  <si>
    <t>Castelnau-le-Lez</t>
  </si>
  <si>
    <t>Castries</t>
  </si>
  <si>
    <t>Clapiers</t>
  </si>
  <si>
    <t>Cournonsec</t>
  </si>
  <si>
    <t>Cournonterral</t>
  </si>
  <si>
    <t>Fabrègues</t>
  </si>
  <si>
    <t>Grabels</t>
  </si>
  <si>
    <t>Jacou</t>
  </si>
  <si>
    <t>Juvignac</t>
  </si>
  <si>
    <t>Lattes</t>
  </si>
  <si>
    <t>Lavérune</t>
  </si>
  <si>
    <t>Le Crès</t>
  </si>
  <si>
    <t>Montaud</t>
  </si>
  <si>
    <t>Montferrier-sur-Lez</t>
  </si>
  <si>
    <t>Montpellier</t>
  </si>
  <si>
    <t>Murviel-lès-Montpellier</t>
  </si>
  <si>
    <t>Pérols</t>
  </si>
  <si>
    <t>Pignan</t>
  </si>
  <si>
    <t>Prades-le-Lez</t>
  </si>
  <si>
    <t>Restinclières</t>
  </si>
  <si>
    <t>Saint-Brès</t>
  </si>
  <si>
    <t>Saint-Drézéry</t>
  </si>
  <si>
    <t>Saint Geniès des Mourgues</t>
  </si>
  <si>
    <t>Saint Georges d'Orques</t>
  </si>
  <si>
    <t>Saint Jean de Védas</t>
  </si>
  <si>
    <t>Saussan</t>
  </si>
  <si>
    <t>Sussargues</t>
  </si>
  <si>
    <t>Vendargues</t>
  </si>
  <si>
    <t>Villeneuve-lès-Maguelone</t>
  </si>
  <si>
    <t>Hérault hors Métropole</t>
  </si>
  <si>
    <t>Hors Hérault</t>
  </si>
  <si>
    <t>Autres, non renseignés</t>
  </si>
  <si>
    <t>% d'abonnés de la ville siège de la médiathèque du réseau par rapport au total des abonnés de cette médiathèque</t>
  </si>
  <si>
    <t>PROVENANCE DES ABONNES AU 31/12/2019 PAR COMMUNES - RECAPITULATIF</t>
  </si>
  <si>
    <t xml:space="preserve">Montpellier </t>
  </si>
  <si>
    <t>Communes dotées d'une médiathèque métropolitaine</t>
  </si>
  <si>
    <t>Autres communes de la Métropole</t>
  </si>
  <si>
    <t>Total Métropole</t>
  </si>
  <si>
    <t>Communes Hérault Hors Métropole</t>
  </si>
  <si>
    <t>Autres, non renseigné</t>
  </si>
  <si>
    <t>Total général</t>
  </si>
  <si>
    <t>Réseau</t>
  </si>
  <si>
    <t>ABONNES AU 31/12/2019 PAR ÂGES</t>
  </si>
  <si>
    <t>Âges</t>
  </si>
  <si>
    <t>%</t>
  </si>
  <si>
    <t>Répartition Femmes / Hommes</t>
  </si>
  <si>
    <t>Femmes</t>
  </si>
  <si>
    <t>Hommes</t>
  </si>
  <si>
    <t>00 - 02 ans</t>
  </si>
  <si>
    <t>03 - 10 ans</t>
  </si>
  <si>
    <t>11 - 14 ans</t>
  </si>
  <si>
    <t>15 - 17 ans</t>
  </si>
  <si>
    <t>18 - 24 ans</t>
  </si>
  <si>
    <t>25 - 29 ans</t>
  </si>
  <si>
    <t>30 - 39 ans</t>
  </si>
  <si>
    <t>40 - 59 ans</t>
  </si>
  <si>
    <t>60 - 74 ans</t>
  </si>
  <si>
    <t>75 et plus</t>
  </si>
  <si>
    <t>ABONNES AU 31/12/2019 PAR CSP</t>
  </si>
  <si>
    <t>CSP</t>
  </si>
  <si>
    <t>AC</t>
  </si>
  <si>
    <t>CZ</t>
  </si>
  <si>
    <t>EZ</t>
  </si>
  <si>
    <t>CR</t>
  </si>
  <si>
    <t>FE</t>
  </si>
  <si>
    <t>FG</t>
  </si>
  <si>
    <t>GA</t>
  </si>
  <si>
    <t>GL</t>
  </si>
  <si>
    <t>GS</t>
  </si>
  <si>
    <t>JG</t>
  </si>
  <si>
    <t>JR</t>
  </si>
  <si>
    <t>JV</t>
  </si>
  <si>
    <t>LF</t>
  </si>
  <si>
    <t>PL</t>
  </si>
  <si>
    <t>SH</t>
  </si>
  <si>
    <t>VH</t>
  </si>
  <si>
    <t>Enfants de moins de 14 ans</t>
  </si>
  <si>
    <t>Elèves, étudiants</t>
  </si>
  <si>
    <t>Agriculteurs exploitants</t>
  </si>
  <si>
    <t>Artisans, commerçants, chefs d'entreprises</t>
  </si>
  <si>
    <t>Cadres et professions intellectuelles supérieures</t>
  </si>
  <si>
    <t>Professions intermédiaires</t>
  </si>
  <si>
    <t xml:space="preserve">Employés </t>
  </si>
  <si>
    <t>Ouvriers</t>
  </si>
  <si>
    <t>Retraités</t>
  </si>
  <si>
    <t>Chômeurs nayant jamais travaillé</t>
  </si>
  <si>
    <t xml:space="preserve">Personnes sans activité professionnelle, de - ou + de 60 ans (sauf retraités) </t>
  </si>
  <si>
    <t>Autres</t>
  </si>
  <si>
    <t>COLLECTION AU 31/12/2019</t>
  </si>
  <si>
    <t>Livres Imprimés Adultes</t>
  </si>
  <si>
    <t>Livres Imprimés  Enfants</t>
  </si>
  <si>
    <t>CD Adultes</t>
  </si>
  <si>
    <t>CD Enfants</t>
  </si>
  <si>
    <t>DVD Adultes</t>
  </si>
  <si>
    <t>DVD Enfants</t>
  </si>
  <si>
    <t>Méthode de langue</t>
  </si>
  <si>
    <t>Livres Enregistrés</t>
  </si>
  <si>
    <t>Braille</t>
  </si>
  <si>
    <t>Partitions</t>
  </si>
  <si>
    <t>DVDROM</t>
  </si>
  <si>
    <t>Publications en séries  Adultes</t>
  </si>
  <si>
    <t>Publications en séries  Jeunesse</t>
  </si>
  <si>
    <t>Jeux de société</t>
  </si>
  <si>
    <t xml:space="preserve">Jeux vidéo </t>
  </si>
  <si>
    <t>Liseuses</t>
  </si>
  <si>
    <t>Manuscrits</t>
  </si>
  <si>
    <t>Docs Graphiques</t>
  </si>
  <si>
    <t>Docs Cartographiques</t>
  </si>
  <si>
    <t>Livres précieux</t>
  </si>
  <si>
    <t>Monnaies ou médailles</t>
  </si>
  <si>
    <t>Objets</t>
  </si>
  <si>
    <t>Partitions précieuses</t>
  </si>
  <si>
    <t>Divers</t>
  </si>
  <si>
    <t>ACQUISITIONS COURANTES - 2019*</t>
  </si>
  <si>
    <t xml:space="preserve">* hors Ressources électroniques, Périodiques, Achats patrimoniaux </t>
  </si>
  <si>
    <t>COMMISSIONS</t>
  </si>
  <si>
    <t>NB titres commandés</t>
  </si>
  <si>
    <t>TOTAL
exemplaires
EZ+FE</t>
  </si>
  <si>
    <t>TOTAL
exemplaires Recherche</t>
  </si>
  <si>
    <t xml:space="preserve">TOTAL
exemplaires Ecoles </t>
  </si>
  <si>
    <t>TOTAL
exemplaires Quartiers</t>
  </si>
  <si>
    <t>TOTAL
exemplaires RESEAU</t>
  </si>
  <si>
    <t xml:space="preserve">Moy Nb exemp/
titres </t>
  </si>
  <si>
    <t>REASSORT exemplaires</t>
  </si>
  <si>
    <t>MULTIPLES Exemplaires</t>
  </si>
  <si>
    <t>TOTAL
ex COM + Multiples+ Réassort</t>
  </si>
  <si>
    <t>% du domaine/Total des acq</t>
  </si>
  <si>
    <t>BD AD</t>
  </si>
  <si>
    <t>BD JE</t>
  </si>
  <si>
    <t>BD AD + JE</t>
  </si>
  <si>
    <t>ALBUMS</t>
  </si>
  <si>
    <t>ROMANS Français + POLICIERS</t>
  </si>
  <si>
    <t>ROMANS Etrangers + SF</t>
  </si>
  <si>
    <t>INCONTOURNABLES</t>
  </si>
  <si>
    <t>ROMANS JEUNESSE</t>
  </si>
  <si>
    <t>DOCUMENTAIRES JEUNESSE</t>
  </si>
  <si>
    <t>ROMANS + DOCS J</t>
  </si>
  <si>
    <t>PARASCOLAIRE</t>
  </si>
  <si>
    <t>SCIENCES ET TECHNIQUES</t>
  </si>
  <si>
    <t>PHILO PSYCHO</t>
  </si>
  <si>
    <t>Que sais-je</t>
  </si>
  <si>
    <t>SOCIETE</t>
  </si>
  <si>
    <t>LITTERATURE</t>
  </si>
  <si>
    <t>LANGUES ETRANGERES</t>
  </si>
  <si>
    <t>ART ET LOISIRS</t>
  </si>
  <si>
    <t>HISTOIRE GEO</t>
  </si>
  <si>
    <t>LIVRES CINEMA</t>
  </si>
  <si>
    <t>LIVRES MUSIQUE</t>
  </si>
  <si>
    <t xml:space="preserve">EDITIONS ADAPTEES </t>
  </si>
  <si>
    <t>EDITIONS ADAPTEES J</t>
  </si>
  <si>
    <t>FDS REGIONAL RESEAU 
Prêt + Occitanie</t>
  </si>
  <si>
    <t>MUSIQUE AFRO-AMERICAINE</t>
  </si>
  <si>
    <t>CHANSON FRANCAISE</t>
  </si>
  <si>
    <t>MUSIQUE POUR ENFANTS</t>
  </si>
  <si>
    <t>MUSIQUE CLASSIQUE</t>
  </si>
  <si>
    <t>MUSIQUES DU MONDE</t>
  </si>
  <si>
    <t>ROCK RAP</t>
  </si>
  <si>
    <t>SCENE LOCALE</t>
  </si>
  <si>
    <t>CD (TOTAL)</t>
  </si>
  <si>
    <t xml:space="preserve">DVD FICTION </t>
  </si>
  <si>
    <t>DVD FICTION JE</t>
  </si>
  <si>
    <t>DVD DOCUMENTAIRES</t>
  </si>
  <si>
    <t>DVD MUSIQUE ET DANSE</t>
  </si>
  <si>
    <t>DVD (TOTAL)</t>
  </si>
  <si>
    <t xml:space="preserve">SUGGESTIONS </t>
  </si>
  <si>
    <t>PARTITIONS</t>
  </si>
  <si>
    <t>JEUX VIDEO</t>
  </si>
  <si>
    <t>JOUETS + JEUX SOCIETE
 réseau</t>
  </si>
  <si>
    <t>HMARCHE RE +FE +LIV JE</t>
  </si>
  <si>
    <t>PNB (livres numériques)</t>
  </si>
  <si>
    <r>
      <t xml:space="preserve">ACQUISITIONS COMMISSIONS - 2019 - TOUS DOMAINES PAR LOCALISATION *
</t>
    </r>
    <r>
      <rPr>
        <sz val="9"/>
        <rFont val="Arial"/>
        <family val="2"/>
      </rPr>
      <t>* hors ressources électroniques, périodiques, achats patrimoniaux</t>
    </r>
  </si>
  <si>
    <t>Exemplaires
acquis en commission</t>
  </si>
  <si>
    <t>Zola services</t>
  </si>
  <si>
    <t>zola Forum</t>
  </si>
  <si>
    <t>Zola Recherche</t>
  </si>
  <si>
    <t>Zola
Centre de Ressources</t>
  </si>
  <si>
    <t>Hugo</t>
  </si>
  <si>
    <t>Rousseau</t>
  </si>
  <si>
    <t>Giroud</t>
  </si>
  <si>
    <t>Césaire</t>
  </si>
  <si>
    <t>Camus</t>
  </si>
  <si>
    <t>La Fontaine</t>
  </si>
  <si>
    <t>Sand</t>
  </si>
  <si>
    <t>Langevin</t>
  </si>
  <si>
    <t>Giono</t>
  </si>
  <si>
    <t>Verne</t>
  </si>
  <si>
    <t>Commissions</t>
  </si>
  <si>
    <t xml:space="preserve">Multiples </t>
  </si>
  <si>
    <t>PNB</t>
  </si>
  <si>
    <t>PERIODIQUES - 2019</t>
  </si>
  <si>
    <t>Localisation</t>
  </si>
  <si>
    <t>Nombre
Abonnements</t>
  </si>
  <si>
    <t>Total
Abonnements</t>
  </si>
  <si>
    <t>Nombre Titres</t>
  </si>
  <si>
    <t xml:space="preserve">Total
Titres </t>
  </si>
  <si>
    <t xml:space="preserve">ALBERT CAMUS  </t>
  </si>
  <si>
    <t xml:space="preserve">AIME CESAIRE </t>
  </si>
  <si>
    <t xml:space="preserve">EMILE ZOLA </t>
  </si>
  <si>
    <t>ECOLES</t>
  </si>
  <si>
    <t>FORUM
ACTUALITE</t>
  </si>
  <si>
    <t>Etrangers</t>
  </si>
  <si>
    <t>JEUNESSE</t>
  </si>
  <si>
    <t>PATRIMOINE 
&amp; RECHERCHE</t>
  </si>
  <si>
    <t>FEDERICO FELLINI</t>
  </si>
  <si>
    <t xml:space="preserve">FRANCOISE GIROUD </t>
  </si>
  <si>
    <t xml:space="preserve">FEDERICO GARCIA LORCA </t>
  </si>
  <si>
    <t xml:space="preserve">GEORGE SAND  </t>
  </si>
  <si>
    <t xml:space="preserve">JEAN GIONO </t>
  </si>
  <si>
    <t xml:space="preserve">JEAN JACQUES ROUSSEAU </t>
  </si>
  <si>
    <t xml:space="preserve">LA GARE </t>
  </si>
  <si>
    <t>JEAN DE LA FONTAINE</t>
  </si>
  <si>
    <t xml:space="preserve">PAUL LANGEVIN </t>
  </si>
  <si>
    <t xml:space="preserve">WILLIAM SHAKESPEARE </t>
  </si>
  <si>
    <t xml:space="preserve">VICTOR HUGO </t>
  </si>
  <si>
    <t>JULES VERNE</t>
  </si>
  <si>
    <t>Total abonnements</t>
  </si>
  <si>
    <t>Total titres différents</t>
  </si>
  <si>
    <t>Moyenne titres/abonnements : 2,7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</si>
</sst>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_-* #,##0.00\ [$€]_-;\-* #,##0.00\ [$€]_-;_-* &quot;-&quot;??\ [$€]_-;_-@_-"/>
    <numFmt numFmtId="165" formatCode="[$-40C]mmm\-yy;@"/>
    <numFmt numFmtId="166" formatCode="0.0%"/>
    <numFmt numFmtId="167" formatCode="0.0"/>
  </numFmts>
  <fonts count="48">
    <font>
      <sz val="10"/>
      <name val="Arial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b/>
      <sz val="8"/>
      <color indexed="12"/>
      <name val="ARIAL"/>
      <family val="2"/>
    </font>
    <font>
      <b/>
      <i/>
      <sz val="10"/>
      <name val="Arial"/>
      <family val="2"/>
    </font>
    <font>
      <b/>
      <sz val="10"/>
      <color indexed="9"/>
      <name val="Arial"/>
      <family val="2"/>
    </font>
    <font>
      <sz val="10"/>
      <name val="FuturaA Bk BT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color indexed="12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b/>
      <sz val="11"/>
      <name val="Calibri"/>
      <family val="2"/>
      <scheme val="minor"/>
    </font>
    <font>
      <sz val="10"/>
      <color theme="0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0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0"/>
      <color rgb="FFFF0000"/>
      <name val="Arial"/>
      <family val="2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i/>
      <sz val="9"/>
      <name val="Arial"/>
      <family val="2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</font>
    <font>
      <i/>
      <sz val="8"/>
      <name val="Calibri"/>
      <family val="2"/>
    </font>
    <font>
      <u/>
      <sz val="10"/>
      <color indexed="12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1"/>
      <color indexed="8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3">
    <xf numFmtId="0" fontId="0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1" fillId="0" borderId="0"/>
    <xf numFmtId="0" fontId="43" fillId="0" borderId="0" applyNumberFormat="0" applyFill="0" applyBorder="0" applyAlignment="0" applyProtection="0">
      <alignment vertical="top"/>
      <protection locked="0"/>
    </xf>
  </cellStyleXfs>
  <cellXfs count="543">
    <xf numFmtId="0" fontId="0" fillId="0" borderId="0" xfId="0"/>
    <xf numFmtId="0" fontId="3" fillId="0" borderId="1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textRotation="90" wrapText="1"/>
    </xf>
    <xf numFmtId="1" fontId="4" fillId="0" borderId="2" xfId="0" applyNumberFormat="1" applyFont="1" applyFill="1" applyBorder="1" applyAlignment="1" applyProtection="1">
      <alignment horizontal="center" vertical="center" textRotation="90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1" fontId="6" fillId="0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0" fillId="0" borderId="4" xfId="0" applyBorder="1"/>
    <xf numFmtId="3" fontId="5" fillId="0" borderId="5" xfId="0" applyNumberFormat="1" applyFont="1" applyFill="1" applyBorder="1" applyProtection="1"/>
    <xf numFmtId="3" fontId="0" fillId="0" borderId="5" xfId="0" applyNumberFormat="1" applyFill="1" applyBorder="1" applyProtection="1"/>
    <xf numFmtId="3" fontId="3" fillId="2" borderId="5" xfId="0" applyNumberFormat="1" applyFont="1" applyFill="1" applyBorder="1" applyAlignment="1">
      <alignment horizontal="center"/>
    </xf>
    <xf numFmtId="3" fontId="5" fillId="2" borderId="5" xfId="0" applyNumberFormat="1" applyFont="1" applyFill="1" applyBorder="1" applyAlignment="1">
      <alignment horizontal="center"/>
    </xf>
    <xf numFmtId="10" fontId="6" fillId="0" borderId="6" xfId="0" applyNumberFormat="1" applyFont="1" applyBorder="1" applyAlignment="1">
      <alignment horizontal="center"/>
    </xf>
    <xf numFmtId="0" fontId="3" fillId="3" borderId="4" xfId="0" applyFont="1" applyFill="1" applyBorder="1" applyAlignment="1">
      <alignment vertical="center" wrapText="1"/>
    </xf>
    <xf numFmtId="3" fontId="3" fillId="3" borderId="5" xfId="0" applyNumberFormat="1" applyFont="1" applyFill="1" applyBorder="1" applyAlignment="1">
      <alignment vertical="center"/>
    </xf>
    <xf numFmtId="3" fontId="3" fillId="2" borderId="5" xfId="0" applyNumberFormat="1" applyFont="1" applyFill="1" applyBorder="1" applyAlignment="1">
      <alignment vertical="center"/>
    </xf>
    <xf numFmtId="3" fontId="3" fillId="2" borderId="5" xfId="0" applyNumberFormat="1" applyFont="1" applyFill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10" fontId="6" fillId="0" borderId="6" xfId="0" applyNumberFormat="1" applyFont="1" applyBorder="1" applyAlignment="1">
      <alignment horizontal="center" vertical="center"/>
    </xf>
    <xf numFmtId="0" fontId="5" fillId="4" borderId="4" xfId="0" applyFont="1" applyFill="1" applyBorder="1" applyAlignment="1">
      <alignment vertical="center" wrapText="1"/>
    </xf>
    <xf numFmtId="3" fontId="5" fillId="3" borderId="5" xfId="0" applyNumberFormat="1" applyFont="1" applyFill="1" applyBorder="1" applyAlignment="1">
      <alignment vertical="center"/>
    </xf>
    <xf numFmtId="3" fontId="5" fillId="2" borderId="5" xfId="0" applyNumberFormat="1" applyFont="1" applyFill="1" applyBorder="1" applyAlignment="1">
      <alignment vertical="center"/>
    </xf>
    <xf numFmtId="1" fontId="6" fillId="0" borderId="7" xfId="0" applyNumberFormat="1" applyFont="1" applyFill="1" applyBorder="1" applyAlignment="1" applyProtection="1">
      <alignment horizontal="left" vertical="center" wrapText="1"/>
    </xf>
    <xf numFmtId="10" fontId="7" fillId="0" borderId="8" xfId="0" applyNumberFormat="1" applyFont="1" applyBorder="1" applyAlignment="1">
      <alignment vertical="center"/>
    </xf>
    <xf numFmtId="1" fontId="0" fillId="0" borderId="0" xfId="0" applyNumberFormat="1"/>
    <xf numFmtId="0" fontId="3" fillId="0" borderId="0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1" fontId="3" fillId="0" borderId="0" xfId="0" applyNumberFormat="1" applyFont="1" applyFill="1" applyBorder="1" applyAlignment="1" applyProtection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/>
    <xf numFmtId="0" fontId="5" fillId="0" borderId="0" xfId="0" applyFont="1"/>
    <xf numFmtId="3" fontId="0" fillId="0" borderId="0" xfId="0" applyNumberFormat="1"/>
    <xf numFmtId="0" fontId="5" fillId="0" borderId="0" xfId="0" applyFont="1" applyBorder="1" applyAlignment="1">
      <alignment vertical="top" wrapText="1"/>
    </xf>
    <xf numFmtId="1" fontId="0" fillId="0" borderId="0" xfId="0" applyNumberFormat="1" applyFill="1" applyBorder="1" applyProtection="1"/>
    <xf numFmtId="0" fontId="0" fillId="0" borderId="0" xfId="0" applyFill="1" applyBorder="1"/>
    <xf numFmtId="3" fontId="3" fillId="0" borderId="0" xfId="0" applyNumberFormat="1" applyFont="1"/>
    <xf numFmtId="0" fontId="3" fillId="0" borderId="0" xfId="0" applyFont="1"/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textRotation="90" wrapText="1"/>
    </xf>
    <xf numFmtId="1" fontId="4" fillId="3" borderId="2" xfId="0" applyNumberFormat="1" applyFont="1" applyFill="1" applyBorder="1" applyAlignment="1" applyProtection="1">
      <alignment horizontal="center" vertical="center" textRotation="90" wrapText="1"/>
    </xf>
    <xf numFmtId="1" fontId="13" fillId="4" borderId="2" xfId="0" applyNumberFormat="1" applyFont="1" applyFill="1" applyBorder="1" applyAlignment="1" applyProtection="1">
      <alignment horizontal="center" vertical="center" textRotation="90" wrapText="1"/>
    </xf>
    <xf numFmtId="1" fontId="14" fillId="0" borderId="3" xfId="0" applyNumberFormat="1" applyFont="1" applyFill="1" applyBorder="1" applyAlignment="1" applyProtection="1">
      <alignment horizontal="center" vertical="center" textRotation="90" wrapText="1"/>
    </xf>
    <xf numFmtId="165" fontId="13" fillId="0" borderId="4" xfId="0" applyNumberFormat="1" applyFont="1" applyBorder="1"/>
    <xf numFmtId="3" fontId="0" fillId="0" borderId="5" xfId="0" applyNumberFormat="1" applyBorder="1"/>
    <xf numFmtId="3" fontId="0" fillId="0" borderId="5" xfId="0" applyNumberFormat="1" applyFill="1" applyBorder="1"/>
    <xf numFmtId="0" fontId="0" fillId="0" borderId="5" xfId="0" applyFill="1" applyBorder="1"/>
    <xf numFmtId="3" fontId="3" fillId="3" borderId="5" xfId="0" applyNumberFormat="1" applyFont="1" applyFill="1" applyBorder="1"/>
    <xf numFmtId="3" fontId="5" fillId="4" borderId="5" xfId="0" applyNumberFormat="1" applyFont="1" applyFill="1" applyBorder="1"/>
    <xf numFmtId="10" fontId="14" fillId="0" borderId="6" xfId="0" applyNumberFormat="1" applyFont="1" applyBorder="1"/>
    <xf numFmtId="0" fontId="0" fillId="0" borderId="5" xfId="0" applyBorder="1"/>
    <xf numFmtId="0" fontId="4" fillId="3" borderId="4" xfId="0" applyFont="1" applyFill="1" applyBorder="1" applyAlignment="1">
      <alignment horizontal="center" vertical="center" wrapText="1"/>
    </xf>
    <xf numFmtId="3" fontId="5" fillId="4" borderId="5" xfId="0" applyNumberFormat="1" applyFont="1" applyFill="1" applyBorder="1" applyAlignment="1">
      <alignment vertical="center"/>
    </xf>
    <xf numFmtId="10" fontId="14" fillId="0" borderId="6" xfId="0" applyNumberFormat="1" applyFont="1" applyBorder="1" applyAlignment="1">
      <alignment vertical="center"/>
    </xf>
    <xf numFmtId="1" fontId="13" fillId="4" borderId="4" xfId="0" applyNumberFormat="1" applyFont="1" applyFill="1" applyBorder="1" applyAlignment="1" applyProtection="1">
      <alignment horizontal="center" vertical="center" wrapText="1"/>
    </xf>
    <xf numFmtId="3" fontId="5" fillId="5" borderId="5" xfId="0" applyNumberFormat="1" applyFont="1" applyFill="1" applyBorder="1" applyAlignment="1">
      <alignment vertical="center"/>
    </xf>
    <xf numFmtId="10" fontId="14" fillId="0" borderId="8" xfId="0" applyNumberFormat="1" applyFont="1" applyBorder="1" applyAlignment="1">
      <alignment vertical="center"/>
    </xf>
    <xf numFmtId="0" fontId="17" fillId="0" borderId="5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17" fontId="0" fillId="0" borderId="4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7" fontId="12" fillId="5" borderId="4" xfId="0" applyNumberFormat="1" applyFont="1" applyFill="1" applyBorder="1" applyAlignment="1">
      <alignment horizontal="center" vertical="center"/>
    </xf>
    <xf numFmtId="3" fontId="0" fillId="5" borderId="5" xfId="0" applyNumberFormat="1" applyFill="1" applyBorder="1" applyAlignment="1">
      <alignment horizontal="center" vertical="center"/>
    </xf>
    <xf numFmtId="3" fontId="5" fillId="5" borderId="5" xfId="0" applyNumberFormat="1" applyFont="1" applyFill="1" applyBorder="1" applyAlignment="1">
      <alignment horizontal="center" vertical="center"/>
    </xf>
    <xf numFmtId="3" fontId="5" fillId="5" borderId="6" xfId="0" applyNumberFormat="1" applyFont="1" applyFill="1" applyBorder="1" applyAlignment="1">
      <alignment horizontal="center" vertical="center"/>
    </xf>
    <xf numFmtId="17" fontId="19" fillId="5" borderId="4" xfId="0" applyNumberFormat="1" applyFont="1" applyFill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3" fontId="16" fillId="7" borderId="5" xfId="0" applyNumberFormat="1" applyFont="1" applyFill="1" applyBorder="1" applyAlignment="1">
      <alignment vertical="center"/>
    </xf>
    <xf numFmtId="3" fontId="16" fillId="9" borderId="5" xfId="0" applyNumberFormat="1" applyFont="1" applyFill="1" applyBorder="1" applyAlignment="1">
      <alignment horizontal="center" vertical="center"/>
    </xf>
    <xf numFmtId="3" fontId="16" fillId="10" borderId="5" xfId="0" applyNumberFormat="1" applyFont="1" applyFill="1" applyBorder="1" applyAlignment="1">
      <alignment horizontal="center" vertical="center"/>
    </xf>
    <xf numFmtId="3" fontId="16" fillId="11" borderId="5" xfId="0" applyNumberFormat="1" applyFont="1" applyFill="1" applyBorder="1" applyAlignment="1">
      <alignment horizontal="center" vertical="center"/>
    </xf>
    <xf numFmtId="3" fontId="16" fillId="12" borderId="5" xfId="0" applyNumberFormat="1" applyFont="1" applyFill="1" applyBorder="1" applyAlignment="1">
      <alignment horizontal="center" vertical="center"/>
    </xf>
    <xf numFmtId="3" fontId="16" fillId="12" borderId="6" xfId="0" applyNumberFormat="1" applyFont="1" applyFill="1" applyBorder="1" applyAlignment="1">
      <alignment horizontal="center" vertical="center"/>
    </xf>
    <xf numFmtId="0" fontId="20" fillId="0" borderId="5" xfId="0" applyFont="1" applyBorder="1"/>
    <xf numFmtId="0" fontId="20" fillId="0" borderId="5" xfId="0" applyFont="1" applyFill="1" applyBorder="1"/>
    <xf numFmtId="9" fontId="20" fillId="0" borderId="5" xfId="0" applyNumberFormat="1" applyFont="1" applyFill="1" applyBorder="1"/>
    <xf numFmtId="0" fontId="20" fillId="0" borderId="6" xfId="0" applyFont="1" applyBorder="1"/>
    <xf numFmtId="0" fontId="21" fillId="0" borderId="4" xfId="0" applyFont="1" applyBorder="1" applyAlignment="1">
      <alignment vertical="center"/>
    </xf>
    <xf numFmtId="3" fontId="22" fillId="7" borderId="5" xfId="0" applyNumberFormat="1" applyFont="1" applyFill="1" applyBorder="1" applyAlignment="1">
      <alignment horizontal="center" vertical="center"/>
    </xf>
    <xf numFmtId="3" fontId="22" fillId="9" borderId="5" xfId="0" applyNumberFormat="1" applyFont="1" applyFill="1" applyBorder="1" applyAlignment="1">
      <alignment horizontal="center" vertical="center"/>
    </xf>
    <xf numFmtId="3" fontId="22" fillId="10" borderId="5" xfId="0" applyNumberFormat="1" applyFont="1" applyFill="1" applyBorder="1" applyAlignment="1">
      <alignment horizontal="center" vertical="center"/>
    </xf>
    <xf numFmtId="3" fontId="22" fillId="11" borderId="5" xfId="0" applyNumberFormat="1" applyFont="1" applyFill="1" applyBorder="1" applyAlignment="1">
      <alignment horizontal="center" vertical="center"/>
    </xf>
    <xf numFmtId="3" fontId="22" fillId="12" borderId="5" xfId="0" applyNumberFormat="1" applyFont="1" applyFill="1" applyBorder="1" applyAlignment="1">
      <alignment horizontal="center" vertical="center"/>
    </xf>
    <xf numFmtId="3" fontId="22" fillId="12" borderId="6" xfId="0" applyNumberFormat="1" applyFont="1" applyFill="1" applyBorder="1" applyAlignment="1">
      <alignment horizontal="center" vertical="center"/>
    </xf>
    <xf numFmtId="0" fontId="21" fillId="0" borderId="7" xfId="0" applyFont="1" applyBorder="1" applyAlignment="1">
      <alignment vertical="center" wrapText="1"/>
    </xf>
    <xf numFmtId="10" fontId="23" fillId="7" borderId="8" xfId="0" applyNumberFormat="1" applyFont="1" applyFill="1" applyBorder="1" applyAlignment="1">
      <alignment vertical="center"/>
    </xf>
    <xf numFmtId="10" fontId="23" fillId="9" borderId="8" xfId="0" applyNumberFormat="1" applyFont="1" applyFill="1" applyBorder="1" applyAlignment="1">
      <alignment vertical="center"/>
    </xf>
    <xf numFmtId="10" fontId="23" fillId="9" borderId="9" xfId="0" applyNumberFormat="1" applyFont="1" applyFill="1" applyBorder="1" applyAlignment="1">
      <alignment vertical="center"/>
    </xf>
    <xf numFmtId="0" fontId="24" fillId="0" borderId="0" xfId="0" applyFont="1" applyFill="1" applyBorder="1"/>
    <xf numFmtId="0" fontId="26" fillId="0" borderId="0" xfId="0" applyFont="1" applyAlignment="1">
      <alignment wrapText="1"/>
    </xf>
    <xf numFmtId="3" fontId="28" fillId="0" borderId="5" xfId="0" applyNumberFormat="1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10" fontId="28" fillId="0" borderId="6" xfId="0" applyNumberFormat="1" applyFont="1" applyBorder="1" applyAlignment="1">
      <alignment horizontal="center" vertical="center"/>
    </xf>
    <xf numFmtId="3" fontId="28" fillId="4" borderId="8" xfId="0" applyNumberFormat="1" applyFont="1" applyFill="1" applyBorder="1" applyAlignment="1">
      <alignment horizontal="center" vertical="center"/>
    </xf>
    <xf numFmtId="10" fontId="28" fillId="4" borderId="9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 textRotation="90" wrapText="1"/>
    </xf>
    <xf numFmtId="0" fontId="3" fillId="0" borderId="2" xfId="0" applyNumberFormat="1" applyFont="1" applyFill="1" applyBorder="1" applyAlignment="1">
      <alignment horizontal="center" vertical="center" textRotation="90" wrapText="1"/>
    </xf>
    <xf numFmtId="0" fontId="4" fillId="3" borderId="3" xfId="0" applyNumberFormat="1" applyFont="1" applyFill="1" applyBorder="1" applyAlignment="1">
      <alignment horizontal="center" vertical="center" wrapText="1"/>
    </xf>
    <xf numFmtId="165" fontId="5" fillId="0" borderId="4" xfId="0" applyNumberFormat="1" applyFont="1" applyBorder="1"/>
    <xf numFmtId="3" fontId="6" fillId="3" borderId="6" xfId="0" applyNumberFormat="1" applyFont="1" applyFill="1" applyBorder="1" applyAlignment="1">
      <alignment horizontal="center" vertical="center"/>
    </xf>
    <xf numFmtId="165" fontId="4" fillId="3" borderId="4" xfId="0" applyNumberFormat="1" applyFont="1" applyFill="1" applyBorder="1"/>
    <xf numFmtId="3" fontId="0" fillId="3" borderId="5" xfId="0" applyNumberFormat="1" applyFill="1" applyBorder="1"/>
    <xf numFmtId="0" fontId="13" fillId="4" borderId="4" xfId="0" applyFont="1" applyFill="1" applyBorder="1"/>
    <xf numFmtId="3" fontId="0" fillId="4" borderId="5" xfId="0" applyNumberFormat="1" applyFill="1" applyBorder="1"/>
    <xf numFmtId="3" fontId="0" fillId="4" borderId="5" xfId="0" applyNumberFormat="1" applyFill="1" applyBorder="1" applyAlignment="1">
      <alignment horizontal="center" vertical="center"/>
    </xf>
    <xf numFmtId="165" fontId="4" fillId="0" borderId="7" xfId="0" applyNumberFormat="1" applyFont="1" applyFill="1" applyBorder="1" applyAlignment="1">
      <alignment wrapText="1"/>
    </xf>
    <xf numFmtId="166" fontId="0" fillId="0" borderId="8" xfId="0" applyNumberFormat="1" applyBorder="1" applyAlignment="1">
      <alignment horizontal="right" vertical="center"/>
    </xf>
    <xf numFmtId="10" fontId="0" fillId="0" borderId="8" xfId="0" applyNumberFormat="1" applyBorder="1" applyAlignment="1">
      <alignment horizontal="center" vertical="center"/>
    </xf>
    <xf numFmtId="0" fontId="5" fillId="0" borderId="0" xfId="0" applyFont="1" applyFill="1"/>
    <xf numFmtId="0" fontId="5" fillId="0" borderId="0" xfId="10" applyFont="1"/>
    <xf numFmtId="0" fontId="5" fillId="0" borderId="0" xfId="10" applyFont="1" applyAlignment="1">
      <alignment horizontal="center"/>
    </xf>
    <xf numFmtId="0" fontId="3" fillId="0" borderId="0" xfId="10" applyFont="1"/>
    <xf numFmtId="0" fontId="5" fillId="0" borderId="1" xfId="10" applyFont="1" applyBorder="1"/>
    <xf numFmtId="0" fontId="5" fillId="0" borderId="7" xfId="10" applyFont="1" applyBorder="1"/>
    <xf numFmtId="0" fontId="5" fillId="3" borderId="8" xfId="10" applyFont="1" applyFill="1" applyBorder="1" applyAlignment="1">
      <alignment horizontal="center" vertical="center"/>
    </xf>
    <xf numFmtId="0" fontId="5" fillId="0" borderId="8" xfId="10" applyFont="1" applyFill="1" applyBorder="1" applyAlignment="1">
      <alignment horizontal="center" vertical="center" wrapText="1"/>
    </xf>
    <xf numFmtId="0" fontId="3" fillId="0" borderId="8" xfId="10" applyFont="1" applyFill="1" applyBorder="1" applyAlignment="1">
      <alignment horizontal="center" vertical="center" wrapText="1"/>
    </xf>
    <xf numFmtId="0" fontId="31" fillId="0" borderId="8" xfId="10" applyFont="1" applyFill="1" applyBorder="1" applyAlignment="1">
      <alignment horizontal="center" vertical="center" wrapText="1"/>
    </xf>
    <xf numFmtId="0" fontId="3" fillId="3" borderId="9" xfId="10" applyFont="1" applyFill="1" applyBorder="1" applyAlignment="1">
      <alignment horizontal="center" vertical="center" wrapText="1"/>
    </xf>
    <xf numFmtId="0" fontId="3" fillId="13" borderId="1" xfId="10" applyFont="1" applyFill="1" applyBorder="1" applyAlignment="1">
      <alignment vertical="center" wrapText="1"/>
    </xf>
    <xf numFmtId="3" fontId="3" fillId="0" borderId="2" xfId="10" applyNumberFormat="1" applyFont="1" applyFill="1" applyBorder="1" applyAlignment="1">
      <alignment horizontal="center" vertical="center" wrapText="1"/>
    </xf>
    <xf numFmtId="3" fontId="3" fillId="3" borderId="3" xfId="10" applyNumberFormat="1" applyFont="1" applyFill="1" applyBorder="1" applyAlignment="1">
      <alignment horizontal="center" vertical="center" wrapText="1"/>
    </xf>
    <xf numFmtId="0" fontId="5" fillId="0" borderId="4" xfId="10" applyFont="1" applyFill="1" applyBorder="1" applyAlignment="1">
      <alignment vertical="center" wrapText="1"/>
    </xf>
    <xf numFmtId="3" fontId="5" fillId="0" borderId="5" xfId="10" applyNumberFormat="1" applyFont="1" applyFill="1" applyBorder="1" applyAlignment="1">
      <alignment horizontal="center" vertical="center" wrapText="1"/>
    </xf>
    <xf numFmtId="3" fontId="3" fillId="0" borderId="5" xfId="10" applyNumberFormat="1" applyFont="1" applyFill="1" applyBorder="1" applyAlignment="1">
      <alignment horizontal="center" vertical="center" wrapText="1"/>
    </xf>
    <xf numFmtId="3" fontId="3" fillId="3" borderId="6" xfId="10" applyNumberFormat="1" applyFont="1" applyFill="1" applyBorder="1" applyAlignment="1">
      <alignment horizontal="center" vertical="center" wrapText="1"/>
    </xf>
    <xf numFmtId="0" fontId="23" fillId="0" borderId="4" xfId="10" applyFont="1" applyFill="1" applyBorder="1" applyAlignment="1">
      <alignment vertical="center" wrapText="1"/>
    </xf>
    <xf numFmtId="0" fontId="5" fillId="0" borderId="7" xfId="10" applyFont="1" applyFill="1" applyBorder="1" applyAlignment="1">
      <alignment vertical="center" wrapText="1"/>
    </xf>
    <xf numFmtId="3" fontId="5" fillId="0" borderId="8" xfId="10" applyNumberFormat="1" applyFont="1" applyFill="1" applyBorder="1" applyAlignment="1">
      <alignment horizontal="center" vertical="center" wrapText="1"/>
    </xf>
    <xf numFmtId="3" fontId="3" fillId="0" borderId="8" xfId="10" applyNumberFormat="1" applyFont="1" applyFill="1" applyBorder="1" applyAlignment="1">
      <alignment horizontal="center" vertical="center" wrapText="1"/>
    </xf>
    <xf numFmtId="3" fontId="3" fillId="3" borderId="9" xfId="10" applyNumberFormat="1" applyFont="1" applyFill="1" applyBorder="1" applyAlignment="1">
      <alignment horizontal="center" vertical="center" wrapText="1"/>
    </xf>
    <xf numFmtId="0" fontId="5" fillId="0" borderId="0" xfId="10" applyFont="1" applyAlignment="1">
      <alignment wrapText="1"/>
    </xf>
    <xf numFmtId="0" fontId="5" fillId="0" borderId="10" xfId="10" applyFont="1" applyFill="1" applyBorder="1"/>
    <xf numFmtId="3" fontId="5" fillId="3" borderId="11" xfId="10" applyNumberFormat="1" applyFont="1" applyFill="1" applyBorder="1" applyAlignment="1">
      <alignment horizontal="center" vertical="center" wrapText="1"/>
    </xf>
    <xf numFmtId="3" fontId="5" fillId="0" borderId="11" xfId="10" applyNumberFormat="1" applyFont="1" applyFill="1" applyBorder="1" applyAlignment="1">
      <alignment horizontal="center" vertical="center" wrapText="1"/>
    </xf>
    <xf numFmtId="3" fontId="3" fillId="0" borderId="11" xfId="10" applyNumberFormat="1" applyFont="1" applyFill="1" applyBorder="1" applyAlignment="1">
      <alignment horizontal="center" vertical="center" wrapText="1"/>
    </xf>
    <xf numFmtId="3" fontId="3" fillId="3" borderId="12" xfId="10" applyNumberFormat="1" applyFont="1" applyFill="1" applyBorder="1" applyAlignment="1">
      <alignment horizontal="center" vertical="center" wrapText="1"/>
    </xf>
    <xf numFmtId="0" fontId="5" fillId="0" borderId="4" xfId="10" applyFont="1" applyFill="1" applyBorder="1"/>
    <xf numFmtId="3" fontId="5" fillId="3" borderId="5" xfId="10" applyNumberFormat="1" applyFont="1" applyFill="1" applyBorder="1" applyAlignment="1">
      <alignment horizontal="center" vertical="center" wrapText="1"/>
    </xf>
    <xf numFmtId="3" fontId="5" fillId="0" borderId="0" xfId="10" applyNumberFormat="1" applyFont="1"/>
    <xf numFmtId="0" fontId="25" fillId="0" borderId="0" xfId="10" applyFont="1"/>
    <xf numFmtId="0" fontId="5" fillId="3" borderId="5" xfId="10" applyFill="1" applyBorder="1" applyAlignment="1">
      <alignment horizontal="center" vertical="top"/>
    </xf>
    <xf numFmtId="3" fontId="5" fillId="3" borderId="5" xfId="10" applyNumberFormat="1" applyFill="1" applyBorder="1" applyAlignment="1">
      <alignment horizontal="center" vertical="top"/>
    </xf>
    <xf numFmtId="0" fontId="5" fillId="0" borderId="13" xfId="10" applyFont="1" applyFill="1" applyBorder="1"/>
    <xf numFmtId="3" fontId="5" fillId="3" borderId="14" xfId="10" applyNumberFormat="1" applyFont="1" applyFill="1" applyBorder="1" applyAlignment="1">
      <alignment horizontal="center" vertical="center" wrapText="1"/>
    </xf>
    <xf numFmtId="3" fontId="5" fillId="0" borderId="14" xfId="10" applyNumberFormat="1" applyFont="1" applyFill="1" applyBorder="1" applyAlignment="1">
      <alignment horizontal="center" vertical="center" wrapText="1"/>
    </xf>
    <xf numFmtId="3" fontId="3" fillId="0" borderId="14" xfId="10" applyNumberFormat="1" applyFont="1" applyFill="1" applyBorder="1" applyAlignment="1">
      <alignment horizontal="center" vertical="center" wrapText="1"/>
    </xf>
    <xf numFmtId="3" fontId="3" fillId="3" borderId="15" xfId="10" applyNumberFormat="1" applyFont="1" applyFill="1" applyBorder="1" applyAlignment="1">
      <alignment horizontal="center" vertical="center" wrapText="1"/>
    </xf>
    <xf numFmtId="0" fontId="3" fillId="3" borderId="16" xfId="10" applyFont="1" applyFill="1" applyBorder="1" applyAlignment="1">
      <alignment horizontal="center" vertical="center"/>
    </xf>
    <xf numFmtId="3" fontId="3" fillId="3" borderId="17" xfId="10" applyNumberFormat="1" applyFont="1" applyFill="1" applyBorder="1" applyAlignment="1">
      <alignment horizontal="center" vertical="center"/>
    </xf>
    <xf numFmtId="3" fontId="3" fillId="3" borderId="17" xfId="10" applyNumberFormat="1" applyFont="1" applyFill="1" applyBorder="1" applyAlignment="1">
      <alignment horizontal="center" vertical="center" wrapText="1"/>
    </xf>
    <xf numFmtId="3" fontId="3" fillId="3" borderId="18" xfId="10" applyNumberFormat="1" applyFont="1" applyFill="1" applyBorder="1" applyAlignment="1">
      <alignment horizontal="center" vertical="center" wrapText="1"/>
    </xf>
    <xf numFmtId="0" fontId="3" fillId="0" borderId="0" xfId="10" applyFont="1" applyBorder="1" applyAlignment="1">
      <alignment vertical="top"/>
    </xf>
    <xf numFmtId="0" fontId="3" fillId="0" borderId="0" xfId="10" applyFont="1" applyBorder="1" applyAlignment="1">
      <alignment horizontal="center" vertical="top"/>
    </xf>
    <xf numFmtId="0" fontId="5" fillId="0" borderId="0" xfId="10" applyFont="1" applyBorder="1" applyAlignment="1">
      <alignment horizontal="left" vertical="top"/>
    </xf>
    <xf numFmtId="0" fontId="3" fillId="0" borderId="0" xfId="10" applyFont="1" applyBorder="1" applyAlignment="1">
      <alignment horizontal="left" vertical="top"/>
    </xf>
    <xf numFmtId="3" fontId="3" fillId="0" borderId="0" xfId="10" applyNumberFormat="1" applyFont="1" applyBorder="1" applyAlignment="1">
      <alignment horizontal="left" vertical="top"/>
    </xf>
    <xf numFmtId="0" fontId="5" fillId="0" borderId="0" xfId="10" applyFont="1" applyBorder="1"/>
    <xf numFmtId="0" fontId="3" fillId="0" borderId="0" xfId="10" applyFont="1" applyBorder="1"/>
    <xf numFmtId="0" fontId="5" fillId="0" borderId="0" xfId="10"/>
    <xf numFmtId="0" fontId="13" fillId="0" borderId="1" xfId="10" applyFont="1" applyBorder="1"/>
    <xf numFmtId="0" fontId="4" fillId="0" borderId="2" xfId="10" applyFont="1" applyBorder="1" applyAlignment="1">
      <alignment horizontal="center" vertical="top" wrapText="1"/>
    </xf>
    <xf numFmtId="0" fontId="4" fillId="0" borderId="3" xfId="10" applyFont="1" applyBorder="1" applyAlignment="1">
      <alignment horizontal="center" vertical="top" wrapText="1"/>
    </xf>
    <xf numFmtId="0" fontId="13" fillId="0" borderId="4" xfId="10" applyFont="1" applyFill="1" applyBorder="1" applyAlignment="1">
      <alignment vertical="center" wrapText="1"/>
    </xf>
    <xf numFmtId="3" fontId="13" fillId="0" borderId="5" xfId="10" applyNumberFormat="1" applyFont="1" applyBorder="1" applyAlignment="1">
      <alignment horizontal="center" vertical="center"/>
    </xf>
    <xf numFmtId="4" fontId="13" fillId="0" borderId="5" xfId="10" applyNumberFormat="1" applyFont="1" applyBorder="1" applyAlignment="1">
      <alignment horizontal="center" vertical="center"/>
    </xf>
    <xf numFmtId="0" fontId="13" fillId="0" borderId="5" xfId="10" applyFont="1" applyBorder="1" applyAlignment="1">
      <alignment horizontal="center" vertical="center" wrapText="1"/>
    </xf>
    <xf numFmtId="3" fontId="13" fillId="0" borderId="5" xfId="10" applyNumberFormat="1" applyFont="1" applyBorder="1" applyAlignment="1">
      <alignment horizontal="center" vertical="center" wrapText="1"/>
    </xf>
    <xf numFmtId="0" fontId="13" fillId="0" borderId="6" xfId="10" applyFont="1" applyBorder="1" applyAlignment="1">
      <alignment vertical="center" wrapText="1"/>
    </xf>
    <xf numFmtId="0" fontId="13" fillId="0" borderId="4" xfId="10" applyFont="1" applyFill="1" applyBorder="1"/>
    <xf numFmtId="0" fontId="13" fillId="0" borderId="5" xfId="10" applyFont="1" applyFill="1" applyBorder="1" applyAlignment="1">
      <alignment horizontal="center" vertical="center" wrapText="1"/>
    </xf>
    <xf numFmtId="0" fontId="31" fillId="0" borderId="6" xfId="10" applyFont="1" applyBorder="1" applyAlignment="1">
      <alignment vertical="center" wrapText="1"/>
    </xf>
    <xf numFmtId="0" fontId="31" fillId="0" borderId="6" xfId="10" applyFont="1" applyBorder="1" applyAlignment="1">
      <alignment horizontal="left" vertical="top" wrapText="1"/>
    </xf>
    <xf numFmtId="3" fontId="13" fillId="0" borderId="5" xfId="10" applyNumberFormat="1" applyFont="1" applyFill="1" applyBorder="1" applyAlignment="1">
      <alignment horizontal="center" vertical="center" wrapText="1"/>
    </xf>
    <xf numFmtId="1" fontId="13" fillId="0" borderId="5" xfId="10" applyNumberFormat="1" applyFont="1" applyFill="1" applyBorder="1" applyAlignment="1">
      <alignment horizontal="center" vertical="center" wrapText="1"/>
    </xf>
    <xf numFmtId="0" fontId="31" fillId="0" borderId="6" xfId="10" applyFont="1" applyFill="1" applyBorder="1" applyAlignment="1">
      <alignment vertical="center" wrapText="1"/>
    </xf>
    <xf numFmtId="0" fontId="13" fillId="0" borderId="7" xfId="10" applyFont="1" applyFill="1" applyBorder="1"/>
    <xf numFmtId="3" fontId="13" fillId="0" borderId="8" xfId="10" applyNumberFormat="1" applyFont="1" applyBorder="1" applyAlignment="1">
      <alignment horizontal="center" vertical="center"/>
    </xf>
    <xf numFmtId="4" fontId="13" fillId="0" borderId="8" xfId="10" applyNumberFormat="1" applyFont="1" applyBorder="1" applyAlignment="1">
      <alignment horizontal="center" vertical="center"/>
    </xf>
    <xf numFmtId="0" fontId="13" fillId="0" borderId="8" xfId="10" applyFont="1" applyBorder="1" applyAlignment="1">
      <alignment horizontal="center" vertical="center" wrapText="1"/>
    </xf>
    <xf numFmtId="0" fontId="13" fillId="0" borderId="8" xfId="10" applyFont="1" applyFill="1" applyBorder="1" applyAlignment="1">
      <alignment horizontal="center" vertical="center" wrapText="1"/>
    </xf>
    <xf numFmtId="3" fontId="13" fillId="0" borderId="8" xfId="10" applyNumberFormat="1" applyFont="1" applyBorder="1" applyAlignment="1">
      <alignment horizontal="center" vertical="center" wrapText="1"/>
    </xf>
    <xf numFmtId="0" fontId="13" fillId="0" borderId="9" xfId="10" applyFont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4" fillId="4" borderId="17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13" fillId="0" borderId="0" xfId="10" applyFont="1"/>
    <xf numFmtId="3" fontId="13" fillId="0" borderId="19" xfId="10" applyNumberFormat="1" applyFont="1" applyBorder="1" applyAlignment="1">
      <alignment horizontal="center" wrapText="1"/>
    </xf>
    <xf numFmtId="0" fontId="13" fillId="0" borderId="0" xfId="10" applyFont="1" applyBorder="1" applyAlignment="1">
      <alignment vertical="top" wrapText="1"/>
    </xf>
    <xf numFmtId="0" fontId="13" fillId="0" borderId="0" xfId="10" applyFont="1" applyBorder="1" applyAlignment="1">
      <alignment vertical="top"/>
    </xf>
    <xf numFmtId="3" fontId="4" fillId="0" borderId="22" xfId="10" applyNumberFormat="1" applyFont="1" applyBorder="1" applyAlignment="1">
      <alignment horizontal="center" vertical="top"/>
    </xf>
    <xf numFmtId="0" fontId="5" fillId="0" borderId="0" xfId="10" applyBorder="1" applyAlignment="1">
      <alignment vertical="top" wrapText="1"/>
    </xf>
    <xf numFmtId="3" fontId="5" fillId="0" borderId="0" xfId="10" applyNumberFormat="1"/>
    <xf numFmtId="3" fontId="3" fillId="3" borderId="2" xfId="0" applyNumberFormat="1" applyFont="1" applyFill="1" applyBorder="1" applyAlignment="1">
      <alignment horizontal="center" vertical="center" wrapText="1"/>
    </xf>
    <xf numFmtId="3" fontId="5" fillId="4" borderId="2" xfId="0" applyNumberFormat="1" applyFont="1" applyFill="1" applyBorder="1" applyAlignment="1">
      <alignment horizontal="center" vertical="center" wrapText="1"/>
    </xf>
    <xf numFmtId="3" fontId="7" fillId="0" borderId="3" xfId="0" applyNumberFormat="1" applyFont="1" applyBorder="1" applyAlignment="1">
      <alignment vertical="center" wrapText="1"/>
    </xf>
    <xf numFmtId="3" fontId="0" fillId="0" borderId="4" xfId="0" applyNumberFormat="1" applyBorder="1" applyAlignment="1">
      <alignment wrapText="1"/>
    </xf>
    <xf numFmtId="166" fontId="6" fillId="0" borderId="6" xfId="0" applyNumberFormat="1" applyFont="1" applyBorder="1"/>
    <xf numFmtId="3" fontId="3" fillId="3" borderId="4" xfId="0" applyNumberFormat="1" applyFont="1" applyFill="1" applyBorder="1" applyAlignment="1">
      <alignment wrapText="1"/>
    </xf>
    <xf numFmtId="3" fontId="5" fillId="4" borderId="4" xfId="0" applyNumberFormat="1" applyFont="1" applyFill="1" applyBorder="1" applyAlignment="1">
      <alignment wrapText="1"/>
    </xf>
    <xf numFmtId="3" fontId="5" fillId="5" borderId="5" xfId="0" applyNumberFormat="1" applyFont="1" applyFill="1" applyBorder="1"/>
    <xf numFmtId="3" fontId="0" fillId="5" borderId="5" xfId="0" applyNumberFormat="1" applyFill="1" applyBorder="1"/>
    <xf numFmtId="3" fontId="7" fillId="0" borderId="7" xfId="0" applyNumberFormat="1" applyFont="1" applyBorder="1" applyAlignment="1">
      <alignment wrapText="1"/>
    </xf>
    <xf numFmtId="166" fontId="14" fillId="0" borderId="8" xfId="0" applyNumberFormat="1" applyFont="1" applyFill="1" applyBorder="1"/>
    <xf numFmtId="0" fontId="0" fillId="0" borderId="0" xfId="0" applyFill="1"/>
    <xf numFmtId="3" fontId="13" fillId="0" borderId="28" xfId="0" applyNumberFormat="1" applyFont="1" applyBorder="1"/>
    <xf numFmtId="0" fontId="4" fillId="14" borderId="29" xfId="0" applyNumberFormat="1" applyFont="1" applyFill="1" applyBorder="1" applyAlignment="1">
      <alignment horizontal="center" vertical="center" textRotation="90" wrapText="1"/>
    </xf>
    <xf numFmtId="0" fontId="4" fillId="15" borderId="29" xfId="0" applyNumberFormat="1" applyFont="1" applyFill="1" applyBorder="1" applyAlignment="1">
      <alignment horizontal="center" vertical="center" textRotation="90" wrapText="1"/>
    </xf>
    <xf numFmtId="0" fontId="4" fillId="0" borderId="29" xfId="0" applyNumberFormat="1" applyFont="1" applyFill="1" applyBorder="1" applyAlignment="1">
      <alignment horizontal="center" vertical="center" textRotation="90" wrapText="1"/>
    </xf>
    <xf numFmtId="0" fontId="4" fillId="16" borderId="29" xfId="0" applyNumberFormat="1" applyFont="1" applyFill="1" applyBorder="1" applyAlignment="1">
      <alignment horizontal="center" vertical="center" textRotation="90" wrapText="1"/>
    </xf>
    <xf numFmtId="0" fontId="4" fillId="17" borderId="29" xfId="0" applyNumberFormat="1" applyFont="1" applyFill="1" applyBorder="1" applyAlignment="1">
      <alignment horizontal="center" vertical="center" textRotation="90" wrapText="1"/>
    </xf>
    <xf numFmtId="0" fontId="4" fillId="18" borderId="29" xfId="0" applyNumberFormat="1" applyFont="1" applyFill="1" applyBorder="1" applyAlignment="1">
      <alignment horizontal="center" vertical="center" textRotation="90" wrapText="1"/>
    </xf>
    <xf numFmtId="0" fontId="4" fillId="19" borderId="29" xfId="0" applyNumberFormat="1" applyFont="1" applyFill="1" applyBorder="1" applyAlignment="1">
      <alignment horizontal="center" vertical="center" textRotation="90" wrapText="1"/>
    </xf>
    <xf numFmtId="0" fontId="4" fillId="20" borderId="29" xfId="0" applyNumberFormat="1" applyFont="1" applyFill="1" applyBorder="1" applyAlignment="1">
      <alignment horizontal="center" vertical="center" textRotation="90" wrapText="1"/>
    </xf>
    <xf numFmtId="0" fontId="4" fillId="21" borderId="29" xfId="0" applyNumberFormat="1" applyFont="1" applyFill="1" applyBorder="1" applyAlignment="1">
      <alignment horizontal="center" vertical="center" textRotation="90" wrapText="1"/>
    </xf>
    <xf numFmtId="3" fontId="4" fillId="3" borderId="30" xfId="0" applyNumberFormat="1" applyFont="1" applyFill="1" applyBorder="1" applyAlignment="1">
      <alignment horizontal="center" vertical="center"/>
    </xf>
    <xf numFmtId="3" fontId="13" fillId="0" borderId="31" xfId="0" applyNumberFormat="1" applyFont="1" applyBorder="1"/>
    <xf numFmtId="3" fontId="13" fillId="0" borderId="32" xfId="0" applyNumberFormat="1" applyFont="1" applyBorder="1"/>
    <xf numFmtId="3" fontId="13" fillId="0" borderId="32" xfId="0" applyNumberFormat="1" applyFont="1" applyFill="1" applyBorder="1"/>
    <xf numFmtId="3" fontId="4" fillId="3" borderId="33" xfId="0" applyNumberFormat="1" applyFont="1" applyFill="1" applyBorder="1" applyAlignment="1">
      <alignment horizontal="right"/>
    </xf>
    <xf numFmtId="3" fontId="13" fillId="15" borderId="31" xfId="0" applyNumberFormat="1" applyFont="1" applyFill="1" applyBorder="1"/>
    <xf numFmtId="3" fontId="13" fillId="15" borderId="32" xfId="0" applyNumberFormat="1" applyFont="1" applyFill="1" applyBorder="1"/>
    <xf numFmtId="3" fontId="0" fillId="0" borderId="0" xfId="0" applyNumberFormat="1" applyFill="1"/>
    <xf numFmtId="3" fontId="13" fillId="16" borderId="31" xfId="0" applyNumberFormat="1" applyFont="1" applyFill="1" applyBorder="1"/>
    <xf numFmtId="3" fontId="13" fillId="16" borderId="32" xfId="0" applyNumberFormat="1" applyFont="1" applyFill="1" applyBorder="1"/>
    <xf numFmtId="3" fontId="13" fillId="14" borderId="31" xfId="0" applyNumberFormat="1" applyFont="1" applyFill="1" applyBorder="1"/>
    <xf numFmtId="3" fontId="13" fillId="14" borderId="32" xfId="0" applyNumberFormat="1" applyFont="1" applyFill="1" applyBorder="1"/>
    <xf numFmtId="10" fontId="0" fillId="0" borderId="0" xfId="0" applyNumberFormat="1" applyFill="1"/>
    <xf numFmtId="3" fontId="13" fillId="21" borderId="31" xfId="0" applyNumberFormat="1" applyFont="1" applyFill="1" applyBorder="1"/>
    <xf numFmtId="3" fontId="13" fillId="21" borderId="32" xfId="0" applyNumberFormat="1" applyFont="1" applyFill="1" applyBorder="1"/>
    <xf numFmtId="3" fontId="4" fillId="0" borderId="31" xfId="0" applyNumberFormat="1" applyFont="1" applyFill="1" applyBorder="1"/>
    <xf numFmtId="3" fontId="4" fillId="0" borderId="32" xfId="0" applyNumberFormat="1" applyFont="1" applyBorder="1"/>
    <xf numFmtId="3" fontId="4" fillId="0" borderId="32" xfId="0" applyNumberFormat="1" applyFont="1" applyFill="1" applyBorder="1"/>
    <xf numFmtId="3" fontId="13" fillId="19" borderId="31" xfId="0" applyNumberFormat="1" applyFont="1" applyFill="1" applyBorder="1"/>
    <xf numFmtId="3" fontId="13" fillId="19" borderId="32" xfId="0" applyNumberFormat="1" applyFont="1" applyFill="1" applyBorder="1"/>
    <xf numFmtId="3" fontId="13" fillId="17" borderId="31" xfId="0" applyNumberFormat="1" applyFont="1" applyFill="1" applyBorder="1"/>
    <xf numFmtId="3" fontId="13" fillId="17" borderId="32" xfId="0" applyNumberFormat="1" applyFont="1" applyFill="1" applyBorder="1"/>
    <xf numFmtId="3" fontId="13" fillId="20" borderId="31" xfId="0" applyNumberFormat="1" applyFont="1" applyFill="1" applyBorder="1"/>
    <xf numFmtId="3" fontId="13" fillId="20" borderId="32" xfId="0" applyNumberFormat="1" applyFont="1" applyFill="1" applyBorder="1"/>
    <xf numFmtId="3" fontId="13" fillId="18" borderId="31" xfId="0" applyNumberFormat="1" applyFont="1" applyFill="1" applyBorder="1"/>
    <xf numFmtId="3" fontId="13" fillId="18" borderId="32" xfId="0" applyNumberFormat="1" applyFont="1" applyFill="1" applyBorder="1"/>
    <xf numFmtId="3" fontId="4" fillId="3" borderId="31" xfId="0" applyNumberFormat="1" applyFont="1" applyFill="1" applyBorder="1"/>
    <xf numFmtId="3" fontId="4" fillId="3" borderId="32" xfId="0" applyNumberFormat="1" applyFont="1" applyFill="1" applyBorder="1"/>
    <xf numFmtId="3" fontId="13" fillId="0" borderId="34" xfId="0" applyNumberFormat="1" applyFont="1" applyBorder="1" applyAlignment="1">
      <alignment vertical="center" wrapText="1"/>
    </xf>
    <xf numFmtId="9" fontId="13" fillId="3" borderId="35" xfId="0" applyNumberFormat="1" applyFont="1" applyFill="1" applyBorder="1" applyAlignment="1">
      <alignment vertical="center"/>
    </xf>
    <xf numFmtId="9" fontId="13" fillId="0" borderId="35" xfId="0" applyNumberFormat="1" applyFont="1" applyBorder="1" applyAlignment="1">
      <alignment vertical="center"/>
    </xf>
    <xf numFmtId="3" fontId="13" fillId="0" borderId="36" xfId="0" applyNumberFormat="1" applyFont="1" applyBorder="1" applyAlignment="1">
      <alignment horizontal="right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3" fontId="5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/>
    <xf numFmtId="0" fontId="0" fillId="0" borderId="0" xfId="0" applyFill="1" applyBorder="1" applyAlignment="1">
      <alignment horizontal="right"/>
    </xf>
    <xf numFmtId="0" fontId="0" fillId="0" borderId="0" xfId="0" applyFill="1" applyAlignment="1">
      <alignment horizontal="right"/>
    </xf>
    <xf numFmtId="3" fontId="34" fillId="0" borderId="0" xfId="0" applyNumberFormat="1" applyFont="1" applyAlignment="1"/>
    <xf numFmtId="0" fontId="31" fillId="0" borderId="32" xfId="0" applyFont="1" applyFill="1" applyBorder="1" applyAlignment="1">
      <alignment vertical="center"/>
    </xf>
    <xf numFmtId="0" fontId="35" fillId="0" borderId="0" xfId="0" applyFont="1" applyFill="1" applyBorder="1" applyAlignment="1">
      <alignment horizontal="center" vertical="center" wrapText="1"/>
    </xf>
    <xf numFmtId="0" fontId="35" fillId="3" borderId="32" xfId="0" applyFont="1" applyFill="1" applyBorder="1" applyAlignment="1">
      <alignment horizontal="center" vertical="center" wrapText="1"/>
    </xf>
    <xf numFmtId="0" fontId="35" fillId="0" borderId="32" xfId="0" applyNumberFormat="1" applyFont="1" applyFill="1" applyBorder="1" applyAlignment="1">
      <alignment horizontal="left" vertical="center" wrapText="1"/>
    </xf>
    <xf numFmtId="3" fontId="31" fillId="0" borderId="32" xfId="0" applyNumberFormat="1" applyFont="1" applyFill="1" applyBorder="1" applyAlignment="1">
      <alignment horizontal="center" vertical="center"/>
    </xf>
    <xf numFmtId="10" fontId="36" fillId="0" borderId="32" xfId="0" applyNumberFormat="1" applyFont="1" applyFill="1" applyBorder="1" applyAlignment="1">
      <alignment horizontal="center" vertical="center"/>
    </xf>
    <xf numFmtId="3" fontId="35" fillId="0" borderId="32" xfId="0" applyNumberFormat="1" applyFont="1" applyFill="1" applyBorder="1" applyAlignment="1">
      <alignment horizontal="center" vertical="center"/>
    </xf>
    <xf numFmtId="10" fontId="37" fillId="0" borderId="32" xfId="0" applyNumberFormat="1" applyFont="1" applyFill="1" applyBorder="1" applyAlignment="1">
      <alignment horizontal="center" vertical="center"/>
    </xf>
    <xf numFmtId="10" fontId="37" fillId="0" borderId="0" xfId="0" applyNumberFormat="1" applyFont="1" applyFill="1" applyBorder="1" applyAlignment="1">
      <alignment horizontal="center" vertical="center"/>
    </xf>
    <xf numFmtId="10" fontId="36" fillId="0" borderId="0" xfId="0" applyNumberFormat="1" applyFont="1" applyFill="1" applyBorder="1" applyAlignment="1">
      <alignment horizontal="center" vertical="center"/>
    </xf>
    <xf numFmtId="3" fontId="35" fillId="3" borderId="32" xfId="0" applyNumberFormat="1" applyFont="1" applyFill="1" applyBorder="1" applyAlignment="1">
      <alignment horizontal="center" vertical="center"/>
    </xf>
    <xf numFmtId="3" fontId="35" fillId="0" borderId="32" xfId="0" applyNumberFormat="1" applyFont="1" applyFill="1" applyBorder="1" applyAlignment="1"/>
    <xf numFmtId="3" fontId="35" fillId="4" borderId="32" xfId="0" applyNumberFormat="1" applyFont="1" applyFill="1" applyBorder="1" applyAlignment="1">
      <alignment horizontal="center" vertical="center"/>
    </xf>
    <xf numFmtId="10" fontId="37" fillId="4" borderId="32" xfId="0" applyNumberFormat="1" applyFont="1" applyFill="1" applyBorder="1" applyAlignment="1">
      <alignment horizontal="center" vertical="center"/>
    </xf>
    <xf numFmtId="3" fontId="35" fillId="15" borderId="32" xfId="0" applyNumberFormat="1" applyFont="1" applyFill="1" applyBorder="1" applyAlignment="1">
      <alignment horizontal="center" vertical="center"/>
    </xf>
    <xf numFmtId="10" fontId="37" fillId="15" borderId="32" xfId="0" applyNumberFormat="1" applyFont="1" applyFill="1" applyBorder="1" applyAlignment="1">
      <alignment horizontal="center" vertical="center"/>
    </xf>
    <xf numFmtId="3" fontId="35" fillId="22" borderId="32" xfId="0" applyNumberFormat="1" applyFont="1" applyFill="1" applyBorder="1" applyAlignment="1">
      <alignment horizontal="center" vertical="center"/>
    </xf>
    <xf numFmtId="10" fontId="37" fillId="22" borderId="32" xfId="0" applyNumberFormat="1" applyFont="1" applyFill="1" applyBorder="1" applyAlignment="1">
      <alignment horizontal="center" vertical="center"/>
    </xf>
    <xf numFmtId="3" fontId="35" fillId="23" borderId="32" xfId="0" applyNumberFormat="1" applyFont="1" applyFill="1" applyBorder="1" applyAlignment="1">
      <alignment horizontal="center" vertical="center"/>
    </xf>
    <xf numFmtId="10" fontId="37" fillId="23" borderId="32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3" fontId="13" fillId="0" borderId="4" xfId="0" applyNumberFormat="1" applyFont="1" applyBorder="1"/>
    <xf numFmtId="3" fontId="13" fillId="0" borderId="5" xfId="0" applyNumberFormat="1" applyFont="1" applyBorder="1"/>
    <xf numFmtId="3" fontId="4" fillId="3" borderId="5" xfId="0" applyNumberFormat="1" applyFont="1" applyFill="1" applyBorder="1"/>
    <xf numFmtId="10" fontId="38" fillId="3" borderId="6" xfId="0" applyNumberFormat="1" applyFont="1" applyFill="1" applyBorder="1"/>
    <xf numFmtId="10" fontId="0" fillId="0" borderId="0" xfId="0" applyNumberFormat="1"/>
    <xf numFmtId="0" fontId="13" fillId="0" borderId="4" xfId="0" applyFont="1" applyFill="1" applyBorder="1" applyAlignment="1">
      <alignment horizontal="left" vertical="center"/>
    </xf>
    <xf numFmtId="166" fontId="13" fillId="0" borderId="5" xfId="0" applyNumberFormat="1" applyFont="1" applyFill="1" applyBorder="1" applyAlignment="1">
      <alignment horizontal="center" vertical="center"/>
    </xf>
    <xf numFmtId="166" fontId="13" fillId="0" borderId="6" xfId="0" applyNumberFormat="1" applyFont="1" applyFill="1" applyBorder="1" applyAlignment="1">
      <alignment horizontal="center" vertical="center"/>
    </xf>
    <xf numFmtId="3" fontId="13" fillId="0" borderId="4" xfId="0" applyNumberFormat="1" applyFont="1" applyBorder="1" applyAlignment="1"/>
    <xf numFmtId="3" fontId="13" fillId="0" borderId="5" xfId="0" applyNumberFormat="1" applyFont="1" applyBorder="1" applyAlignment="1"/>
    <xf numFmtId="3" fontId="4" fillId="3" borderId="5" xfId="0" applyNumberFormat="1" applyFont="1" applyFill="1" applyBorder="1" applyAlignment="1"/>
    <xf numFmtId="10" fontId="38" fillId="3" borderId="6" xfId="0" applyNumberFormat="1" applyFont="1" applyFill="1" applyBorder="1" applyAlignment="1"/>
    <xf numFmtId="3" fontId="4" fillId="3" borderId="7" xfId="0" applyNumberFormat="1" applyFont="1" applyFill="1" applyBorder="1"/>
    <xf numFmtId="3" fontId="4" fillId="3" borderId="8" xfId="0" applyNumberFormat="1" applyFont="1" applyFill="1" applyBorder="1"/>
    <xf numFmtId="10" fontId="38" fillId="3" borderId="9" xfId="0" applyNumberFormat="1" applyFont="1" applyFill="1" applyBorder="1"/>
    <xf numFmtId="0" fontId="4" fillId="3" borderId="7" xfId="0" applyFont="1" applyFill="1" applyBorder="1" applyAlignment="1">
      <alignment horizontal="left" vertical="center"/>
    </xf>
    <xf numFmtId="166" fontId="4" fillId="3" borderId="8" xfId="0" applyNumberFormat="1" applyFont="1" applyFill="1" applyBorder="1" applyAlignment="1">
      <alignment horizontal="center" vertical="center"/>
    </xf>
    <xf numFmtId="166" fontId="4" fillId="3" borderId="9" xfId="0" applyNumberFormat="1" applyFont="1" applyFill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0" borderId="0" xfId="0" applyNumberFormat="1" applyAlignment="1">
      <alignment vertical="center"/>
    </xf>
    <xf numFmtId="0" fontId="39" fillId="3" borderId="1" xfId="0" applyFont="1" applyFill="1" applyBorder="1"/>
    <xf numFmtId="0" fontId="28" fillId="0" borderId="2" xfId="0" applyFont="1" applyBorder="1" applyAlignment="1">
      <alignment horizontal="center" vertical="center"/>
    </xf>
    <xf numFmtId="0" fontId="39" fillId="3" borderId="2" xfId="0" applyFont="1" applyFill="1" applyBorder="1" applyAlignment="1">
      <alignment horizontal="center" vertical="center"/>
    </xf>
    <xf numFmtId="0" fontId="39" fillId="3" borderId="3" xfId="0" applyFont="1" applyFill="1" applyBorder="1" applyAlignment="1">
      <alignment horizontal="center" vertical="center"/>
    </xf>
    <xf numFmtId="0" fontId="28" fillId="0" borderId="4" xfId="0" applyFont="1" applyFill="1" applyBorder="1" applyAlignment="1">
      <alignment wrapText="1"/>
    </xf>
    <xf numFmtId="0" fontId="28" fillId="0" borderId="5" xfId="0" applyFont="1" applyBorder="1" applyAlignment="1">
      <alignment horizontal="center" vertical="center"/>
    </xf>
    <xf numFmtId="0" fontId="39" fillId="3" borderId="5" xfId="0" applyFont="1" applyFill="1" applyBorder="1" applyAlignment="1">
      <alignment horizontal="center" vertical="center"/>
    </xf>
    <xf numFmtId="10" fontId="39" fillId="3" borderId="6" xfId="0" applyNumberFormat="1" applyFont="1" applyFill="1" applyBorder="1" applyAlignment="1">
      <alignment horizontal="center" vertical="center"/>
    </xf>
    <xf numFmtId="167" fontId="40" fillId="0" borderId="4" xfId="10" applyNumberFormat="1" applyFont="1" applyFill="1" applyBorder="1" applyAlignment="1">
      <alignment vertical="center" wrapText="1"/>
    </xf>
    <xf numFmtId="0" fontId="28" fillId="0" borderId="5" xfId="0" applyFont="1" applyFill="1" applyBorder="1" applyAlignment="1">
      <alignment horizontal="center" vertical="center"/>
    </xf>
    <xf numFmtId="0" fontId="39" fillId="3" borderId="7" xfId="0" applyFont="1" applyFill="1" applyBorder="1" applyAlignment="1">
      <alignment wrapText="1"/>
    </xf>
    <xf numFmtId="0" fontId="39" fillId="3" borderId="8" xfId="0" applyFont="1" applyFill="1" applyBorder="1" applyAlignment="1">
      <alignment horizontal="center" vertical="center"/>
    </xf>
    <xf numFmtId="10" fontId="39" fillId="3" borderId="9" xfId="0" applyNumberFormat="1" applyFont="1" applyFill="1" applyBorder="1" applyAlignment="1">
      <alignment horizontal="center" vertical="center"/>
    </xf>
    <xf numFmtId="0" fontId="0" fillId="0" borderId="0" xfId="0" applyBorder="1"/>
    <xf numFmtId="0" fontId="0" fillId="0" borderId="1" xfId="0" applyBorder="1"/>
    <xf numFmtId="3" fontId="3" fillId="4" borderId="3" xfId="0" applyNumberFormat="1" applyFont="1" applyFill="1" applyBorder="1" applyAlignment="1">
      <alignment horizontal="center" vertical="center"/>
    </xf>
    <xf numFmtId="3" fontId="3" fillId="4" borderId="6" xfId="0" applyNumberFormat="1" applyFont="1" applyFill="1" applyBorder="1"/>
    <xf numFmtId="0" fontId="3" fillId="4" borderId="7" xfId="0" applyFont="1" applyFill="1" applyBorder="1"/>
    <xf numFmtId="3" fontId="3" fillId="4" borderId="8" xfId="0" applyNumberFormat="1" applyFont="1" applyFill="1" applyBorder="1"/>
    <xf numFmtId="3" fontId="3" fillId="4" borderId="9" xfId="0" applyNumberFormat="1" applyFont="1" applyFill="1" applyBorder="1"/>
    <xf numFmtId="3" fontId="0" fillId="0" borderId="0" xfId="0" applyNumberFormat="1" applyBorder="1"/>
    <xf numFmtId="0" fontId="5" fillId="0" borderId="0" xfId="20"/>
    <xf numFmtId="0" fontId="5" fillId="0" borderId="0" xfId="20" applyFont="1" applyAlignment="1">
      <alignment vertical="center"/>
    </xf>
    <xf numFmtId="0" fontId="5" fillId="0" borderId="0" xfId="20" applyFont="1"/>
    <xf numFmtId="0" fontId="35" fillId="13" borderId="28" xfId="0" applyFont="1" applyFill="1" applyBorder="1" applyAlignment="1">
      <alignment horizontal="center" vertical="center"/>
    </xf>
    <xf numFmtId="0" fontId="3" fillId="24" borderId="29" xfId="0" applyFont="1" applyFill="1" applyBorder="1" applyAlignment="1">
      <alignment horizontal="center" vertical="center" textRotation="90" wrapText="1"/>
    </xf>
    <xf numFmtId="0" fontId="5" fillId="25" borderId="29" xfId="0" applyFont="1" applyFill="1" applyBorder="1" applyAlignment="1">
      <alignment horizontal="center" vertical="center" textRotation="90" wrapText="1"/>
    </xf>
    <xf numFmtId="0" fontId="3" fillId="25" borderId="29" xfId="0" applyFont="1" applyFill="1" applyBorder="1" applyAlignment="1">
      <alignment horizontal="center" vertical="center" textRotation="90" wrapText="1"/>
    </xf>
    <xf numFmtId="0" fontId="3" fillId="26" borderId="29" xfId="0" applyFont="1" applyFill="1" applyBorder="1" applyAlignment="1">
      <alignment vertical="center" textRotation="90" wrapText="1"/>
    </xf>
    <xf numFmtId="0" fontId="5" fillId="27" borderId="29" xfId="20" applyFont="1" applyFill="1" applyBorder="1" applyAlignment="1">
      <alignment horizontal="center" vertical="center" textRotation="90" wrapText="1"/>
    </xf>
    <xf numFmtId="0" fontId="5" fillId="28" borderId="29" xfId="20" applyFont="1" applyFill="1" applyBorder="1" applyAlignment="1">
      <alignment vertical="center" textRotation="90" wrapText="1"/>
    </xf>
    <xf numFmtId="0" fontId="4" fillId="29" borderId="29" xfId="20" applyFont="1" applyFill="1" applyBorder="1" applyAlignment="1">
      <alignment vertical="center" textRotation="90" wrapText="1"/>
    </xf>
    <xf numFmtId="0" fontId="5" fillId="30" borderId="30" xfId="20" applyFont="1" applyFill="1" applyBorder="1" applyAlignment="1">
      <alignment vertical="center" textRotation="90" wrapText="1"/>
    </xf>
    <xf numFmtId="0" fontId="31" fillId="0" borderId="31" xfId="0" applyFont="1" applyBorder="1"/>
    <xf numFmtId="3" fontId="5" fillId="0" borderId="32" xfId="20" applyNumberFormat="1" applyBorder="1"/>
    <xf numFmtId="3" fontId="5" fillId="0" borderId="32" xfId="20" applyNumberFormat="1" applyFont="1" applyBorder="1"/>
    <xf numFmtId="2" fontId="3" fillId="0" borderId="32" xfId="20" applyNumberFormat="1" applyFont="1" applyBorder="1" applyAlignment="1">
      <alignment horizontal="center"/>
    </xf>
    <xf numFmtId="1" fontId="5" fillId="0" borderId="32" xfId="20" applyNumberFormat="1" applyBorder="1"/>
    <xf numFmtId="10" fontId="5" fillId="0" borderId="33" xfId="20" applyNumberFormat="1" applyBorder="1"/>
    <xf numFmtId="0" fontId="35" fillId="0" borderId="31" xfId="0" applyFont="1" applyBorder="1"/>
    <xf numFmtId="3" fontId="3" fillId="0" borderId="32" xfId="20" applyNumberFormat="1" applyFont="1" applyBorder="1"/>
    <xf numFmtId="1" fontId="3" fillId="0" borderId="32" xfId="20" applyNumberFormat="1" applyFont="1" applyBorder="1"/>
    <xf numFmtId="10" fontId="3" fillId="0" borderId="33" xfId="20" applyNumberFormat="1" applyFont="1" applyBorder="1"/>
    <xf numFmtId="0" fontId="5" fillId="0" borderId="32" xfId="20" applyBorder="1"/>
    <xf numFmtId="0" fontId="31" fillId="0" borderId="31" xfId="0" applyFont="1" applyFill="1" applyBorder="1"/>
    <xf numFmtId="0" fontId="31" fillId="0" borderId="31" xfId="0" applyFont="1" applyBorder="1" applyAlignment="1">
      <alignment wrapText="1"/>
    </xf>
    <xf numFmtId="0" fontId="31" fillId="0" borderId="31" xfId="0" applyFont="1" applyBorder="1" applyAlignment="1">
      <alignment horizontal="left" vertical="center" wrapText="1"/>
    </xf>
    <xf numFmtId="3" fontId="5" fillId="0" borderId="0" xfId="20" applyNumberFormat="1"/>
    <xf numFmtId="0" fontId="41" fillId="0" borderId="31" xfId="0" applyFont="1" applyBorder="1" applyAlignment="1">
      <alignment horizontal="left" vertical="center" wrapText="1"/>
    </xf>
    <xf numFmtId="0" fontId="35" fillId="0" borderId="31" xfId="0" applyFont="1" applyBorder="1" applyAlignment="1">
      <alignment wrapText="1"/>
    </xf>
    <xf numFmtId="0" fontId="3" fillId="0" borderId="32" xfId="20" applyFont="1" applyBorder="1"/>
    <xf numFmtId="0" fontId="31" fillId="0" borderId="31" xfId="0" applyFont="1" applyFill="1" applyBorder="1" applyAlignment="1">
      <alignment horizontal="left" vertical="center" wrapText="1"/>
    </xf>
    <xf numFmtId="0" fontId="41" fillId="0" borderId="31" xfId="0" applyFont="1" applyFill="1" applyBorder="1" applyAlignment="1">
      <alignment horizontal="left" vertical="center" wrapText="1"/>
    </xf>
    <xf numFmtId="0" fontId="42" fillId="0" borderId="31" xfId="0" applyFont="1" applyFill="1" applyBorder="1" applyAlignment="1">
      <alignment horizontal="left" vertical="center" wrapText="1"/>
    </xf>
    <xf numFmtId="0" fontId="35" fillId="0" borderId="34" xfId="0" applyFont="1" applyBorder="1" applyAlignment="1">
      <alignment wrapText="1"/>
    </xf>
    <xf numFmtId="3" fontId="3" fillId="24" borderId="35" xfId="20" applyNumberFormat="1" applyFont="1" applyFill="1" applyBorder="1"/>
    <xf numFmtId="3" fontId="3" fillId="25" borderId="35" xfId="20" applyNumberFormat="1" applyFont="1" applyFill="1" applyBorder="1"/>
    <xf numFmtId="2" fontId="3" fillId="6" borderId="35" xfId="20" applyNumberFormat="1" applyFont="1" applyFill="1" applyBorder="1" applyAlignment="1">
      <alignment horizontal="center"/>
    </xf>
    <xf numFmtId="3" fontId="3" fillId="27" borderId="35" xfId="20" applyNumberFormat="1" applyFont="1" applyFill="1" applyBorder="1"/>
    <xf numFmtId="3" fontId="3" fillId="28" borderId="35" xfId="20" applyNumberFormat="1" applyFont="1" applyFill="1" applyBorder="1"/>
    <xf numFmtId="3" fontId="3" fillId="29" borderId="35" xfId="20" applyNumberFormat="1" applyFont="1" applyFill="1" applyBorder="1"/>
    <xf numFmtId="9" fontId="3" fillId="30" borderId="36" xfId="20" applyNumberFormat="1" applyFont="1" applyFill="1" applyBorder="1"/>
    <xf numFmtId="0" fontId="3" fillId="0" borderId="0" xfId="20" applyFont="1" applyFill="1" applyBorder="1"/>
    <xf numFmtId="3" fontId="3" fillId="0" borderId="0" xfId="20" applyNumberFormat="1" applyFont="1" applyFill="1" applyBorder="1"/>
    <xf numFmtId="3" fontId="5" fillId="0" borderId="0" xfId="20" applyNumberFormat="1" applyFill="1" applyBorder="1"/>
    <xf numFmtId="9" fontId="3" fillId="0" borderId="0" xfId="20" applyNumberFormat="1" applyFont="1" applyFill="1" applyBorder="1"/>
    <xf numFmtId="0" fontId="5" fillId="0" borderId="0" xfId="20" applyFill="1"/>
    <xf numFmtId="0" fontId="5" fillId="0" borderId="0" xfId="20" applyBorder="1"/>
    <xf numFmtId="0" fontId="5" fillId="0" borderId="0" xfId="20" applyFont="1" applyBorder="1"/>
    <xf numFmtId="10" fontId="5" fillId="0" borderId="0" xfId="20" applyNumberFormat="1"/>
    <xf numFmtId="0" fontId="2" fillId="0" borderId="0" xfId="20" applyFont="1" applyBorder="1" applyAlignment="1">
      <alignment horizontal="center" vertical="center"/>
    </xf>
    <xf numFmtId="0" fontId="4" fillId="3" borderId="32" xfId="0" applyFont="1" applyFill="1" applyBorder="1" applyAlignment="1">
      <alignment vertical="center" wrapText="1"/>
    </xf>
    <xf numFmtId="1" fontId="4" fillId="0" borderId="32" xfId="0" applyNumberFormat="1" applyFont="1" applyFill="1" applyBorder="1" applyAlignment="1" applyProtection="1">
      <alignment horizontal="center" vertical="center" textRotation="90" wrapText="1"/>
    </xf>
    <xf numFmtId="0" fontId="4" fillId="0" borderId="32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left" vertical="center" wrapText="1"/>
    </xf>
    <xf numFmtId="0" fontId="13" fillId="0" borderId="32" xfId="0" applyFont="1" applyFill="1" applyBorder="1" applyAlignment="1">
      <alignment horizontal="center" vertical="center" wrapText="1"/>
    </xf>
    <xf numFmtId="3" fontId="13" fillId="0" borderId="32" xfId="22" applyNumberFormat="1" applyFont="1" applyFill="1" applyBorder="1" applyAlignment="1" applyProtection="1">
      <alignment horizontal="center" vertical="center" wrapText="1"/>
    </xf>
    <xf numFmtId="3" fontId="4" fillId="0" borderId="32" xfId="0" applyNumberFormat="1" applyFont="1" applyFill="1" applyBorder="1" applyAlignment="1">
      <alignment horizontal="center" vertical="center" wrapText="1"/>
    </xf>
    <xf numFmtId="0" fontId="4" fillId="3" borderId="32" xfId="20" applyFont="1" applyFill="1" applyBorder="1" applyAlignment="1">
      <alignment horizontal="left" vertical="center" wrapText="1"/>
    </xf>
    <xf numFmtId="0" fontId="13" fillId="0" borderId="32" xfId="20" applyFont="1" applyFill="1" applyBorder="1" applyAlignment="1">
      <alignment horizontal="center" vertical="center"/>
    </xf>
    <xf numFmtId="3" fontId="4" fillId="0" borderId="32" xfId="20" applyNumberFormat="1" applyFont="1" applyFill="1" applyBorder="1" applyAlignment="1">
      <alignment horizontal="center" vertical="center"/>
    </xf>
    <xf numFmtId="0" fontId="4" fillId="3" borderId="32" xfId="20" applyFont="1" applyFill="1" applyBorder="1" applyAlignment="1">
      <alignment horizontal="left" vertical="center"/>
    </xf>
    <xf numFmtId="3" fontId="13" fillId="0" borderId="32" xfId="20" applyNumberFormat="1" applyFont="1" applyFill="1" applyBorder="1" applyAlignment="1">
      <alignment horizontal="center" vertical="center"/>
    </xf>
    <xf numFmtId="0" fontId="4" fillId="0" borderId="32" xfId="20" applyFont="1" applyFill="1" applyBorder="1" applyAlignment="1">
      <alignment horizontal="center" vertical="center"/>
    </xf>
    <xf numFmtId="3" fontId="4" fillId="3" borderId="32" xfId="20" applyNumberFormat="1" applyFont="1" applyFill="1" applyBorder="1" applyAlignment="1">
      <alignment horizontal="center" vertical="center"/>
    </xf>
    <xf numFmtId="0" fontId="3" fillId="0" borderId="0" xfId="20" applyFont="1"/>
    <xf numFmtId="0" fontId="3" fillId="0" borderId="0" xfId="10" applyFont="1" applyFill="1"/>
    <xf numFmtId="0" fontId="44" fillId="0" borderId="0" xfId="21" applyFont="1" applyFill="1"/>
    <xf numFmtId="0" fontId="44" fillId="0" borderId="0" xfId="21" applyFont="1"/>
    <xf numFmtId="0" fontId="44" fillId="0" borderId="0" xfId="21" applyFont="1" applyAlignment="1">
      <alignment horizontal="center" vertical="center"/>
    </xf>
    <xf numFmtId="0" fontId="44" fillId="0" borderId="0" xfId="21" applyFont="1" applyFill="1" applyAlignment="1"/>
    <xf numFmtId="0" fontId="44" fillId="0" borderId="0" xfId="21" applyFont="1" applyAlignment="1"/>
    <xf numFmtId="0" fontId="34" fillId="3" borderId="2" xfId="21" applyFont="1" applyFill="1" applyBorder="1" applyAlignment="1">
      <alignment horizontal="center" vertical="center" wrapText="1"/>
    </xf>
    <xf numFmtId="0" fontId="34" fillId="3" borderId="3" xfId="21" applyFont="1" applyFill="1" applyBorder="1" applyAlignment="1">
      <alignment horizontal="center" vertical="center" wrapText="1"/>
    </xf>
    <xf numFmtId="0" fontId="45" fillId="0" borderId="5" xfId="21" applyFont="1" applyFill="1" applyBorder="1"/>
    <xf numFmtId="0" fontId="44" fillId="0" borderId="5" xfId="21" applyFont="1" applyBorder="1" applyAlignment="1">
      <alignment horizontal="center"/>
    </xf>
    <xf numFmtId="0" fontId="44" fillId="0" borderId="5" xfId="21" applyFont="1" applyBorder="1" applyAlignment="1">
      <alignment horizontal="center" vertical="center"/>
    </xf>
    <xf numFmtId="0" fontId="44" fillId="0" borderId="5" xfId="21" applyFont="1" applyFill="1" applyBorder="1" applyAlignment="1">
      <alignment horizontal="center"/>
    </xf>
    <xf numFmtId="0" fontId="5" fillId="0" borderId="5" xfId="21" applyFont="1" applyFill="1" applyBorder="1" applyAlignment="1">
      <alignment vertical="center"/>
    </xf>
    <xf numFmtId="0" fontId="46" fillId="0" borderId="5" xfId="21" applyFont="1" applyBorder="1" applyAlignment="1">
      <alignment horizontal="center"/>
    </xf>
    <xf numFmtId="1" fontId="45" fillId="0" borderId="5" xfId="21" applyNumberFormat="1" applyFont="1" applyBorder="1" applyAlignment="1">
      <alignment horizontal="center"/>
    </xf>
    <xf numFmtId="0" fontId="0" fillId="0" borderId="5" xfId="21" applyFont="1" applyFill="1" applyBorder="1" applyAlignment="1">
      <alignment horizontal="left" vertical="center" wrapText="1"/>
    </xf>
    <xf numFmtId="0" fontId="45" fillId="0" borderId="5" xfId="21" applyFont="1" applyFill="1" applyBorder="1" applyAlignment="1">
      <alignment vertical="center"/>
    </xf>
    <xf numFmtId="0" fontId="45" fillId="0" borderId="6" xfId="21" applyFont="1" applyBorder="1" applyAlignment="1">
      <alignment horizontal="center" vertical="center"/>
    </xf>
    <xf numFmtId="1" fontId="44" fillId="0" borderId="0" xfId="21" applyNumberFormat="1" applyFont="1"/>
    <xf numFmtId="0" fontId="45" fillId="0" borderId="5" xfId="21" applyFont="1" applyBorder="1" applyAlignment="1">
      <alignment horizontal="center"/>
    </xf>
    <xf numFmtId="0" fontId="34" fillId="3" borderId="5" xfId="21" applyFont="1" applyFill="1" applyBorder="1"/>
    <xf numFmtId="1" fontId="47" fillId="3" borderId="5" xfId="21" applyNumberFormat="1" applyFont="1" applyFill="1" applyBorder="1" applyAlignment="1">
      <alignment horizontal="center"/>
    </xf>
    <xf numFmtId="0" fontId="34" fillId="3" borderId="8" xfId="21" applyFont="1" applyFill="1" applyBorder="1"/>
    <xf numFmtId="0" fontId="47" fillId="3" borderId="8" xfId="21" applyFont="1" applyFill="1" applyBorder="1" applyAlignment="1">
      <alignment horizontal="center"/>
    </xf>
    <xf numFmtId="0" fontId="47" fillId="0" borderId="0" xfId="21" applyFont="1" applyFill="1" applyBorder="1" applyAlignment="1">
      <alignment horizontal="center" vertical="center"/>
    </xf>
    <xf numFmtId="0" fontId="34" fillId="0" borderId="0" xfId="21" applyFont="1" applyFill="1" applyBorder="1"/>
    <xf numFmtId="0" fontId="47" fillId="0" borderId="0" xfId="21" applyFont="1" applyFill="1" applyBorder="1" applyAlignment="1">
      <alignment horizontal="center"/>
    </xf>
    <xf numFmtId="0" fontId="47" fillId="0" borderId="0" xfId="21" applyFont="1" applyFill="1" applyBorder="1" applyAlignment="1">
      <alignment horizontal="center" vertical="center" wrapText="1"/>
    </xf>
    <xf numFmtId="0" fontId="44" fillId="0" borderId="0" xfId="21" applyFont="1" applyFill="1" applyBorder="1"/>
    <xf numFmtId="0" fontId="34" fillId="3" borderId="2" xfId="21" applyFont="1" applyFill="1" applyBorder="1"/>
    <xf numFmtId="1" fontId="47" fillId="3" borderId="2" xfId="21" applyNumberFormat="1" applyFont="1" applyFill="1" applyBorder="1" applyAlignment="1">
      <alignment horizontal="center"/>
    </xf>
    <xf numFmtId="1" fontId="47" fillId="0" borderId="0" xfId="21" applyNumberFormat="1" applyFont="1" applyFill="1" applyBorder="1" applyAlignment="1">
      <alignment horizontal="center" vertical="center" wrapText="1"/>
    </xf>
    <xf numFmtId="0" fontId="44" fillId="0" borderId="0" xfId="21" applyFont="1" applyFill="1" applyBorder="1" applyAlignment="1">
      <alignment horizontal="center" vertical="center"/>
    </xf>
    <xf numFmtId="167" fontId="44" fillId="0" borderId="0" xfId="21" applyNumberFormat="1" applyFont="1"/>
    <xf numFmtId="2" fontId="44" fillId="0" borderId="0" xfId="21" applyNumberFormat="1" applyFont="1" applyAlignment="1"/>
    <xf numFmtId="0" fontId="4" fillId="0" borderId="2" xfId="10" applyFont="1" applyFill="1" applyBorder="1" applyAlignment="1">
      <alignment horizontal="center" vertical="top" wrapText="1"/>
    </xf>
    <xf numFmtId="0" fontId="5" fillId="0" borderId="0" xfId="10" applyFont="1" applyBorder="1" applyAlignment="1">
      <alignment vertical="top"/>
    </xf>
    <xf numFmtId="0" fontId="2" fillId="0" borderId="0" xfId="0" applyFont="1" applyAlignment="1">
      <alignment horizont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0" fontId="28" fillId="4" borderId="7" xfId="0" applyFont="1" applyFill="1" applyBorder="1" applyAlignment="1">
      <alignment horizontal="center" vertical="center"/>
    </xf>
    <xf numFmtId="0" fontId="28" fillId="4" borderId="8" xfId="0" applyFont="1" applyFill="1" applyBorder="1" applyAlignment="1">
      <alignment horizontal="center" vertical="center"/>
    </xf>
    <xf numFmtId="3" fontId="22" fillId="8" borderId="5" xfId="0" applyNumberFormat="1" applyFont="1" applyFill="1" applyBorder="1" applyAlignment="1">
      <alignment horizontal="center" vertical="center"/>
    </xf>
    <xf numFmtId="10" fontId="23" fillId="8" borderId="8" xfId="0" applyNumberFormat="1" applyFont="1" applyFill="1" applyBorder="1" applyAlignment="1">
      <alignment horizontal="center" vertical="center"/>
    </xf>
    <xf numFmtId="0" fontId="25" fillId="3" borderId="0" xfId="0" applyFont="1" applyFill="1" applyAlignment="1">
      <alignment horizontal="center" vertical="center"/>
    </xf>
    <xf numFmtId="0" fontId="27" fillId="0" borderId="1" xfId="0" applyFont="1" applyBorder="1" applyAlignment="1">
      <alignment horizontal="center"/>
    </xf>
    <xf numFmtId="0" fontId="27" fillId="0" borderId="2" xfId="0" applyFont="1" applyBorder="1" applyAlignment="1">
      <alignment horizontal="center"/>
    </xf>
    <xf numFmtId="0" fontId="27" fillId="0" borderId="3" xfId="0" applyFont="1" applyBorder="1" applyAlignment="1">
      <alignment horizontal="center"/>
    </xf>
    <xf numFmtId="3" fontId="0" fillId="5" borderId="5" xfId="0" applyNumberFormat="1" applyFill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16" fillId="8" borderId="5" xfId="0" applyNumberFormat="1" applyFont="1" applyFill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6" borderId="2" xfId="0" applyFont="1" applyFill="1" applyBorder="1" applyAlignment="1">
      <alignment horizontal="center"/>
    </xf>
    <xf numFmtId="0" fontId="15" fillId="6" borderId="3" xfId="0" applyFont="1" applyFill="1" applyBorder="1" applyAlignment="1">
      <alignment horizontal="center"/>
    </xf>
    <xf numFmtId="0" fontId="16" fillId="7" borderId="5" xfId="0" applyFont="1" applyFill="1" applyBorder="1" applyAlignment="1">
      <alignment horizontal="center" vertical="center"/>
    </xf>
    <xf numFmtId="0" fontId="16" fillId="8" borderId="5" xfId="0" applyFont="1" applyFill="1" applyBorder="1" applyAlignment="1">
      <alignment horizontal="center" vertical="center"/>
    </xf>
    <xf numFmtId="0" fontId="16" fillId="9" borderId="5" xfId="0" applyFont="1" applyFill="1" applyBorder="1" applyAlignment="1">
      <alignment horizontal="center" vertical="center" wrapText="1"/>
    </xf>
    <xf numFmtId="0" fontId="16" fillId="9" borderId="5" xfId="0" applyFont="1" applyFill="1" applyBorder="1" applyAlignment="1">
      <alignment horizontal="center" vertical="center"/>
    </xf>
    <xf numFmtId="0" fontId="16" fillId="10" borderId="5" xfId="0" applyFont="1" applyFill="1" applyBorder="1" applyAlignment="1">
      <alignment horizontal="center" vertical="center" wrapText="1"/>
    </xf>
    <xf numFmtId="0" fontId="16" fillId="10" borderId="5" xfId="0" applyFont="1" applyFill="1" applyBorder="1" applyAlignment="1">
      <alignment horizontal="center" vertical="center"/>
    </xf>
    <xf numFmtId="0" fontId="16" fillId="11" borderId="5" xfId="0" applyFont="1" applyFill="1" applyBorder="1" applyAlignment="1">
      <alignment horizontal="center" vertical="center" wrapText="1"/>
    </xf>
    <xf numFmtId="0" fontId="16" fillId="11" borderId="5" xfId="0" applyFont="1" applyFill="1" applyBorder="1" applyAlignment="1">
      <alignment horizontal="center" vertical="center"/>
    </xf>
    <xf numFmtId="0" fontId="16" fillId="12" borderId="5" xfId="0" applyFont="1" applyFill="1" applyBorder="1" applyAlignment="1">
      <alignment horizontal="center" vertical="center" wrapText="1"/>
    </xf>
    <xf numFmtId="0" fontId="16" fillId="12" borderId="6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10" applyFont="1" applyFill="1" applyBorder="1" applyAlignment="1">
      <alignment horizontal="center"/>
    </xf>
    <xf numFmtId="0" fontId="3" fillId="3" borderId="2" xfId="10" applyFont="1" applyFill="1" applyBorder="1" applyAlignment="1">
      <alignment horizontal="center"/>
    </xf>
    <xf numFmtId="0" fontId="3" fillId="3" borderId="3" xfId="10" applyFont="1" applyFill="1" applyBorder="1" applyAlignment="1">
      <alignment horizontal="center"/>
    </xf>
    <xf numFmtId="0" fontId="3" fillId="3" borderId="2" xfId="10" applyFont="1" applyFill="1" applyBorder="1" applyAlignment="1">
      <alignment horizontal="center" vertical="center" wrapText="1"/>
    </xf>
    <xf numFmtId="0" fontId="3" fillId="3" borderId="5" xfId="10" applyFont="1" applyFill="1" applyBorder="1" applyAlignment="1">
      <alignment horizontal="center" vertical="center" wrapText="1"/>
    </xf>
    <xf numFmtId="0" fontId="3" fillId="3" borderId="8" xfId="10" applyFont="1" applyFill="1" applyBorder="1" applyAlignment="1">
      <alignment horizontal="center" vertical="center" wrapText="1"/>
    </xf>
    <xf numFmtId="0" fontId="2" fillId="0" borderId="0" xfId="10" applyFont="1" applyAlignment="1">
      <alignment horizontal="center"/>
    </xf>
    <xf numFmtId="0" fontId="13" fillId="0" borderId="0" xfId="10" applyFont="1" applyBorder="1" applyAlignment="1">
      <alignment horizontal="center" wrapText="1"/>
    </xf>
    <xf numFmtId="0" fontId="32" fillId="0" borderId="20" xfId="10" applyFont="1" applyBorder="1" applyAlignment="1">
      <alignment horizontal="center" wrapText="1"/>
    </xf>
    <xf numFmtId="0" fontId="32" fillId="0" borderId="21" xfId="10" applyFont="1" applyBorder="1" applyAlignment="1">
      <alignment horizontal="center" wrapText="1"/>
    </xf>
    <xf numFmtId="0" fontId="4" fillId="0" borderId="0" xfId="10" applyFont="1" applyBorder="1" applyAlignment="1">
      <alignment horizontal="right" vertical="top"/>
    </xf>
    <xf numFmtId="3" fontId="4" fillId="0" borderId="23" xfId="10" applyNumberFormat="1" applyFont="1" applyBorder="1" applyAlignment="1">
      <alignment horizontal="center" vertical="top"/>
    </xf>
    <xf numFmtId="3" fontId="4" fillId="0" borderId="24" xfId="10" applyNumberFormat="1" applyFont="1" applyBorder="1" applyAlignment="1">
      <alignment horizontal="center" vertical="top"/>
    </xf>
    <xf numFmtId="3" fontId="2" fillId="0" borderId="0" xfId="0" applyNumberFormat="1" applyFont="1" applyFill="1" applyBorder="1" applyAlignment="1">
      <alignment horizontal="center"/>
    </xf>
    <xf numFmtId="3" fontId="33" fillId="13" borderId="25" xfId="0" applyNumberFormat="1" applyFont="1" applyFill="1" applyBorder="1" applyAlignment="1">
      <alignment horizontal="center" vertical="center" wrapText="1"/>
    </xf>
    <xf numFmtId="3" fontId="33" fillId="13" borderId="26" xfId="0" applyNumberFormat="1" applyFont="1" applyFill="1" applyBorder="1" applyAlignment="1">
      <alignment horizontal="center" vertical="center" wrapText="1"/>
    </xf>
    <xf numFmtId="3" fontId="33" fillId="13" borderId="27" xfId="0" applyNumberFormat="1" applyFont="1" applyFill="1" applyBorder="1" applyAlignment="1">
      <alignment horizontal="center" vertical="center" wrapText="1"/>
    </xf>
    <xf numFmtId="3" fontId="33" fillId="13" borderId="24" xfId="0" applyNumberFormat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3" fontId="2" fillId="0" borderId="0" xfId="0" applyNumberFormat="1" applyFont="1" applyAlignment="1">
      <alignment horizontal="center"/>
    </xf>
    <xf numFmtId="3" fontId="34" fillId="0" borderId="0" xfId="0" applyNumberFormat="1" applyFont="1" applyAlignment="1">
      <alignment horizontal="center"/>
    </xf>
    <xf numFmtId="0" fontId="35" fillId="4" borderId="37" xfId="0" applyFont="1" applyFill="1" applyBorder="1" applyAlignment="1">
      <alignment horizontal="center" vertical="center" wrapText="1"/>
    </xf>
    <xf numFmtId="0" fontId="35" fillId="4" borderId="38" xfId="0" applyFont="1" applyFill="1" applyBorder="1" applyAlignment="1">
      <alignment horizontal="center" vertical="center" wrapText="1"/>
    </xf>
    <xf numFmtId="0" fontId="35" fillId="15" borderId="37" xfId="0" applyFont="1" applyFill="1" applyBorder="1" applyAlignment="1">
      <alignment horizontal="center" vertical="center" wrapText="1"/>
    </xf>
    <xf numFmtId="0" fontId="35" fillId="15" borderId="38" xfId="0" applyFont="1" applyFill="1" applyBorder="1" applyAlignment="1">
      <alignment horizontal="center" vertical="center" wrapText="1"/>
    </xf>
    <xf numFmtId="0" fontId="35" fillId="22" borderId="37" xfId="0" applyFont="1" applyFill="1" applyBorder="1" applyAlignment="1">
      <alignment horizontal="center" vertical="center" wrapText="1"/>
    </xf>
    <xf numFmtId="0" fontId="35" fillId="22" borderId="38" xfId="0" applyFont="1" applyFill="1" applyBorder="1" applyAlignment="1">
      <alignment horizontal="center" vertical="center" wrapText="1"/>
    </xf>
    <xf numFmtId="0" fontId="35" fillId="23" borderId="37" xfId="0" applyFont="1" applyFill="1" applyBorder="1" applyAlignment="1">
      <alignment horizontal="center" vertical="center" wrapText="1"/>
    </xf>
    <xf numFmtId="0" fontId="35" fillId="23" borderId="38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textRotation="90" wrapText="1"/>
    </xf>
    <xf numFmtId="0" fontId="4" fillId="0" borderId="5" xfId="0" applyNumberFormat="1" applyFont="1" applyFill="1" applyBorder="1" applyAlignment="1">
      <alignment horizontal="center" vertical="center" textRotation="90" wrapText="1"/>
    </xf>
    <xf numFmtId="3" fontId="4" fillId="3" borderId="2" xfId="0" applyNumberFormat="1" applyFont="1" applyFill="1" applyBorder="1" applyAlignment="1">
      <alignment horizontal="center" vertical="center" wrapText="1"/>
    </xf>
    <xf numFmtId="3" fontId="4" fillId="3" borderId="5" xfId="0" applyNumberFormat="1" applyFont="1" applyFill="1" applyBorder="1" applyAlignment="1">
      <alignment horizontal="center" vertical="center" wrapText="1"/>
    </xf>
    <xf numFmtId="3" fontId="4" fillId="3" borderId="39" xfId="0" applyNumberFormat="1" applyFont="1" applyFill="1" applyBorder="1" applyAlignment="1">
      <alignment horizontal="center" vertical="center" wrapText="1"/>
    </xf>
    <xf numFmtId="3" fontId="4" fillId="3" borderId="12" xfId="0" applyNumberFormat="1" applyFont="1" applyFill="1" applyBorder="1" applyAlignment="1">
      <alignment horizontal="center" vertical="center" wrapText="1"/>
    </xf>
    <xf numFmtId="0" fontId="4" fillId="3" borderId="40" xfId="0" applyFont="1" applyFill="1" applyBorder="1" applyAlignment="1">
      <alignment horizontal="center" vertical="center"/>
    </xf>
    <xf numFmtId="0" fontId="4" fillId="3" borderId="41" xfId="0" applyFont="1" applyFill="1" applyBorder="1" applyAlignment="1">
      <alignment horizontal="center" vertical="center"/>
    </xf>
    <xf numFmtId="0" fontId="4" fillId="3" borderId="42" xfId="0" applyFont="1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20" applyFont="1" applyAlignment="1">
      <alignment horizontal="center" vertical="center"/>
    </xf>
    <xf numFmtId="0" fontId="2" fillId="0" borderId="0" xfId="20" applyFont="1" applyBorder="1" applyAlignment="1">
      <alignment horizontal="center" vertical="center" wrapText="1"/>
    </xf>
    <xf numFmtId="0" fontId="2" fillId="0" borderId="0" xfId="20" applyFont="1" applyBorder="1" applyAlignment="1">
      <alignment horizontal="center" vertical="center"/>
    </xf>
    <xf numFmtId="0" fontId="34" fillId="3" borderId="1" xfId="21" applyFont="1" applyFill="1" applyBorder="1" applyAlignment="1">
      <alignment horizontal="center" vertical="center"/>
    </xf>
    <xf numFmtId="0" fontId="34" fillId="3" borderId="2" xfId="21" applyFont="1" applyFill="1" applyBorder="1" applyAlignment="1">
      <alignment horizontal="center" vertical="center"/>
    </xf>
    <xf numFmtId="0" fontId="34" fillId="3" borderId="7" xfId="21" applyFont="1" applyFill="1" applyBorder="1" applyAlignment="1">
      <alignment horizontal="center" vertical="center"/>
    </xf>
    <xf numFmtId="0" fontId="34" fillId="3" borderId="8" xfId="21" applyFont="1" applyFill="1" applyBorder="1" applyAlignment="1">
      <alignment horizontal="center" vertical="center"/>
    </xf>
    <xf numFmtId="1" fontId="47" fillId="3" borderId="3" xfId="21" applyNumberFormat="1" applyFont="1" applyFill="1" applyBorder="1" applyAlignment="1">
      <alignment horizontal="center" vertical="center" wrapText="1"/>
    </xf>
    <xf numFmtId="0" fontId="47" fillId="3" borderId="9" xfId="21" applyFont="1" applyFill="1" applyBorder="1" applyAlignment="1">
      <alignment horizontal="center" vertical="center" wrapText="1"/>
    </xf>
    <xf numFmtId="0" fontId="34" fillId="3" borderId="20" xfId="21" applyFont="1" applyFill="1" applyBorder="1" applyAlignment="1">
      <alignment horizontal="center" vertical="center"/>
    </xf>
    <xf numFmtId="0" fontId="34" fillId="3" borderId="43" xfId="21" applyFont="1" applyFill="1" applyBorder="1" applyAlignment="1">
      <alignment horizontal="center" vertical="center"/>
    </xf>
    <xf numFmtId="0" fontId="34" fillId="3" borderId="21" xfId="21" applyFont="1" applyFill="1" applyBorder="1" applyAlignment="1">
      <alignment horizontal="center" vertical="center"/>
    </xf>
    <xf numFmtId="0" fontId="34" fillId="3" borderId="23" xfId="21" applyFont="1" applyFill="1" applyBorder="1" applyAlignment="1">
      <alignment horizontal="center" vertical="center"/>
    </xf>
    <xf numFmtId="0" fontId="34" fillId="3" borderId="44" xfId="21" applyFont="1" applyFill="1" applyBorder="1" applyAlignment="1">
      <alignment horizontal="center" vertical="center"/>
    </xf>
    <xf numFmtId="0" fontId="34" fillId="3" borderId="24" xfId="21" applyFont="1" applyFill="1" applyBorder="1" applyAlignment="1">
      <alignment horizontal="center" vertical="center"/>
    </xf>
    <xf numFmtId="0" fontId="5" fillId="0" borderId="4" xfId="21" applyFont="1" applyFill="1" applyBorder="1" applyAlignment="1">
      <alignment horizontal="left" vertical="center"/>
    </xf>
    <xf numFmtId="0" fontId="5" fillId="0" borderId="5" xfId="21" applyFont="1" applyFill="1" applyBorder="1" applyAlignment="1">
      <alignment horizontal="left" vertical="center"/>
    </xf>
    <xf numFmtId="0" fontId="44" fillId="0" borderId="5" xfId="21" applyFont="1" applyBorder="1" applyAlignment="1">
      <alignment horizontal="center" vertical="center"/>
    </xf>
    <xf numFmtId="0" fontId="45" fillId="0" borderId="6" xfId="21" applyFont="1" applyBorder="1" applyAlignment="1">
      <alignment horizontal="center" vertical="center"/>
    </xf>
    <xf numFmtId="0" fontId="47" fillId="3" borderId="4" xfId="21" applyFont="1" applyFill="1" applyBorder="1" applyAlignment="1">
      <alignment horizontal="center" vertical="center"/>
    </xf>
    <xf numFmtId="0" fontId="47" fillId="3" borderId="5" xfId="21" applyFont="1" applyFill="1" applyBorder="1" applyAlignment="1">
      <alignment horizontal="center" vertical="center"/>
    </xf>
    <xf numFmtId="0" fontId="47" fillId="3" borderId="7" xfId="21" applyFont="1" applyFill="1" applyBorder="1" applyAlignment="1">
      <alignment horizontal="center" vertical="center"/>
    </xf>
    <xf numFmtId="0" fontId="47" fillId="3" borderId="8" xfId="21" applyFont="1" applyFill="1" applyBorder="1" applyAlignment="1">
      <alignment horizontal="center" vertical="center"/>
    </xf>
    <xf numFmtId="1" fontId="47" fillId="3" borderId="5" xfId="21" applyNumberFormat="1" applyFont="1" applyFill="1" applyBorder="1" applyAlignment="1">
      <alignment horizontal="center" vertical="center" wrapText="1"/>
    </xf>
    <xf numFmtId="0" fontId="47" fillId="3" borderId="8" xfId="21" applyFont="1" applyFill="1" applyBorder="1" applyAlignment="1">
      <alignment horizontal="center" vertical="center" wrapText="1"/>
    </xf>
    <xf numFmtId="0" fontId="47" fillId="5" borderId="5" xfId="21" applyFont="1" applyFill="1" applyBorder="1" applyAlignment="1">
      <alignment horizontal="center" vertical="center" wrapText="1"/>
    </xf>
    <xf numFmtId="0" fontId="47" fillId="5" borderId="6" xfId="21" applyFont="1" applyFill="1" applyBorder="1" applyAlignment="1">
      <alignment horizontal="center" vertical="center" wrapText="1"/>
    </xf>
    <xf numFmtId="0" fontId="47" fillId="5" borderId="8" xfId="21" applyFont="1" applyFill="1" applyBorder="1" applyAlignment="1">
      <alignment horizontal="center" vertical="center" wrapText="1"/>
    </xf>
    <xf numFmtId="0" fontId="47" fillId="5" borderId="9" xfId="21" applyFont="1" applyFill="1" applyBorder="1" applyAlignment="1">
      <alignment horizontal="center" vertical="center" wrapText="1"/>
    </xf>
    <xf numFmtId="0" fontId="0" fillId="0" borderId="5" xfId="21" applyFont="1" applyFill="1" applyBorder="1" applyAlignment="1">
      <alignment horizontal="left" vertical="center" wrapText="1"/>
    </xf>
    <xf numFmtId="0" fontId="2" fillId="0" borderId="0" xfId="21" applyFont="1" applyFill="1" applyBorder="1" applyAlignment="1">
      <alignment horizontal="center" vertical="center"/>
    </xf>
    <xf numFmtId="0" fontId="44" fillId="0" borderId="5" xfId="21" applyFont="1" applyFill="1" applyBorder="1" applyAlignment="1">
      <alignment horizontal="center" vertical="center"/>
    </xf>
    <xf numFmtId="0" fontId="45" fillId="0" borderId="6" xfId="21" applyFont="1" applyFill="1" applyBorder="1" applyAlignment="1">
      <alignment horizontal="center" vertical="center"/>
    </xf>
  </cellXfs>
  <cellStyles count="23">
    <cellStyle name="Euro" xfId="1"/>
    <cellStyle name="Euro 2" xfId="2"/>
    <cellStyle name="Lien hypertexte" xfId="22" builtinId="8"/>
    <cellStyle name="Milliers 2" xfId="3"/>
    <cellStyle name="Normal" xfId="0" builtinId="0"/>
    <cellStyle name="Normal 10" xfId="4"/>
    <cellStyle name="Normal 11" xfId="5"/>
    <cellStyle name="Normal 12" xfId="6"/>
    <cellStyle name="Normal 13" xfId="7"/>
    <cellStyle name="Normal 14" xfId="8"/>
    <cellStyle name="Normal 2" xfId="9"/>
    <cellStyle name="Normal 2 2" xfId="10"/>
    <cellStyle name="Normal 3" xfId="11"/>
    <cellStyle name="Normal 4" xfId="12"/>
    <cellStyle name="Normal 5" xfId="13"/>
    <cellStyle name="Normal 5 2" xfId="14"/>
    <cellStyle name="Normal 6" xfId="15"/>
    <cellStyle name="Normal 7" xfId="16"/>
    <cellStyle name="Normal 8" xfId="17"/>
    <cellStyle name="Normal 8 2" xfId="18"/>
    <cellStyle name="Normal 9" xfId="19"/>
    <cellStyle name="Normal_Bilan récap coms 2011 LE VRAI BON" xfId="20"/>
    <cellStyle name="Normal_Copie de Abonnements 2012 - synthèse budget et titres en cours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7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6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5.xml"/><Relationship Id="rId27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aseline="0"/>
            </a:pPr>
            <a:r>
              <a:rPr lang="fr-FR" sz="1200" baseline="0"/>
              <a:t>% des entrées par médiathèque</a:t>
            </a:r>
          </a:p>
        </c:rich>
      </c:tx>
      <c:layout>
        <c:manualLayout>
          <c:xMode val="edge"/>
          <c:yMode val="edge"/>
          <c:x val="0.62332550536446119"/>
          <c:y val="7.6817525110430593E-2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3.6799999141440672E-2"/>
                  <c:y val="-3.134582690785017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4518517246578777E-3"/>
                  <c:y val="1.253833076314007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8622221554453858E-2"/>
                  <c:y val="4.179443587713357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7259258623289387E-2"/>
                  <c:y val="1.880749614471010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869868459425028E-2"/>
                  <c:y val="5.698293963254592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7.1513499409065096E-2"/>
                  <c:y val="3.217074609859804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8.1459624564473296E-2"/>
                  <c:y val="-4.292254165903680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9.3149268622123985E-2"/>
                  <c:y val="-4.052941056786506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9.626817700419027E-2"/>
                  <c:y val="-8.682780931453336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8.0477168424122419E-2"/>
                  <c:y val="-8.077193839142200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6.1174318122515385E-2"/>
                  <c:y val="-9.41858430486886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2.9629629629629686E-2"/>
                  <c:y val="-9.522594559401005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0"/>
                  <c:y val="-6.619503957354168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3.8768031189083764E-2"/>
                  <c:y val="-2.1338786140104586E-2"/>
                </c:manualLayout>
              </c:layout>
              <c:spPr>
                <a:ln>
                  <a:noFill/>
                  <a:round/>
                </a:ln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800" baseline="0"/>
                  </a:pPr>
                  <a:endParaRPr lang="fr-F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855032156068211E-2"/>
                      <c:h val="0.16981189851268588"/>
                    </c:manualLayout>
                  </c15:layout>
                </c:ext>
              </c:extLst>
            </c:dLbl>
            <c:dLbl>
              <c:idx val="14"/>
              <c:layout>
                <c:manualLayout>
                  <c:x val="6.5497076023391818E-2"/>
                  <c:y val="-1.92504425318928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ln>
                <a:noFill/>
                <a:round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aseline="0"/>
                </a:pPr>
                <a:endParaRPr lang="fr-F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[1]Entrées!$B$16:$P$16</c:f>
              <c:strCache>
                <c:ptCount val="15"/>
                <c:pt idx="0">
                  <c:v>EZ</c:v>
                </c:pt>
                <c:pt idx="1">
                  <c:v>FE</c:v>
                </c:pt>
                <c:pt idx="2">
                  <c:v>VH</c:v>
                </c:pt>
                <c:pt idx="3">
                  <c:v>JR</c:v>
                </c:pt>
                <c:pt idx="4">
                  <c:v>GL</c:v>
                </c:pt>
                <c:pt idx="5">
                  <c:v>GA</c:v>
                </c:pt>
                <c:pt idx="6">
                  <c:v>SH</c:v>
                </c:pt>
                <c:pt idx="7">
                  <c:v>FG</c:v>
                </c:pt>
                <c:pt idx="8">
                  <c:v>CZ</c:v>
                </c:pt>
                <c:pt idx="9">
                  <c:v>AC</c:v>
                </c:pt>
                <c:pt idx="10">
                  <c:v>LV</c:v>
                </c:pt>
                <c:pt idx="11">
                  <c:v>GS</c:v>
                </c:pt>
                <c:pt idx="12">
                  <c:v>JG</c:v>
                </c:pt>
                <c:pt idx="13">
                  <c:v>JV</c:v>
                </c:pt>
                <c:pt idx="14">
                  <c:v>PL</c:v>
                </c:pt>
              </c:strCache>
            </c:strRef>
          </c:cat>
          <c:val>
            <c:numRef>
              <c:f>[1]Entrées!$B$29:$P$29</c:f>
              <c:numCache>
                <c:formatCode>General</c:formatCode>
                <c:ptCount val="15"/>
                <c:pt idx="0">
                  <c:v>631346</c:v>
                </c:pt>
                <c:pt idx="1">
                  <c:v>136972</c:v>
                </c:pt>
                <c:pt idx="2">
                  <c:v>99966</c:v>
                </c:pt>
                <c:pt idx="3">
                  <c:v>150559</c:v>
                </c:pt>
                <c:pt idx="4">
                  <c:v>69292</c:v>
                </c:pt>
                <c:pt idx="5">
                  <c:v>51211</c:v>
                </c:pt>
                <c:pt idx="6">
                  <c:v>92890</c:v>
                </c:pt>
                <c:pt idx="7">
                  <c:v>76603</c:v>
                </c:pt>
                <c:pt idx="8">
                  <c:v>69268</c:v>
                </c:pt>
                <c:pt idx="9">
                  <c:v>82858</c:v>
                </c:pt>
                <c:pt idx="10">
                  <c:v>14449</c:v>
                </c:pt>
                <c:pt idx="11">
                  <c:v>24342</c:v>
                </c:pt>
                <c:pt idx="12">
                  <c:v>57840</c:v>
                </c:pt>
                <c:pt idx="13">
                  <c:v>41653</c:v>
                </c:pt>
                <c:pt idx="14">
                  <c:v>10007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aseline="0"/>
            </a:pPr>
            <a:r>
              <a:rPr lang="fr-FR" sz="1100" baseline="0"/>
              <a:t>% par médiathèque</a:t>
            </a:r>
          </a:p>
        </c:rich>
      </c:tx>
      <c:layout>
        <c:manualLayout>
          <c:xMode val="edge"/>
          <c:yMode val="edge"/>
          <c:x val="0.75129063647797878"/>
          <c:y val="5.2568697729988054E-2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9.8107176678228613E-4"/>
                  <c:y val="2.06264051448826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361111146835813E-2"/>
                  <c:y val="-2.087326852539542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7169921972963831E-2"/>
                  <c:y val="-8.143155121092075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4567871860924015E-2"/>
                  <c:y val="-8.013050559165280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6158961491486303E-2"/>
                  <c:y val="9.8378837332646109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2.6853442366667656E-2"/>
                  <c:y val="-8.9284000790225554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2.5260571902512127E-2"/>
                  <c:y val="1.643364471914128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4.0465599650174003E-2"/>
                  <c:y val="4.362938503654784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5.4326185152147329E-2"/>
                  <c:y val="2.594078965935709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6.060964895200531E-2"/>
                  <c:y val="-1.235006914458282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6.6503806811474483E-2"/>
                  <c:y val="-1.563137941090696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6.5034234873437721E-2"/>
                  <c:y val="-1.325318206191972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5.6251351248080173E-2"/>
                  <c:y val="-7.670326155467130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2.5189522652808074E-2"/>
                  <c:y val="-0.1409145899773281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4.8293957358974872E-4"/>
                  <c:y val="-0.1013981316851522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2.4559479392116293E-2"/>
                  <c:y val="-5.083810760214112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Calibri" panose="020F050202020403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[2]Prêts!$B$1:$Q$1</c:f>
              <c:strCache>
                <c:ptCount val="16"/>
                <c:pt idx="0">
                  <c:v>AC</c:v>
                </c:pt>
                <c:pt idx="1">
                  <c:v>CZ</c:v>
                </c:pt>
                <c:pt idx="2">
                  <c:v>EZ</c:v>
                </c:pt>
                <c:pt idx="3">
                  <c:v>CR</c:v>
                </c:pt>
                <c:pt idx="4">
                  <c:v>FE</c:v>
                </c:pt>
                <c:pt idx="5">
                  <c:v>FG</c:v>
                </c:pt>
                <c:pt idx="6">
                  <c:v>GA</c:v>
                </c:pt>
                <c:pt idx="7">
                  <c:v>GL</c:v>
                </c:pt>
                <c:pt idx="8">
                  <c:v>GS</c:v>
                </c:pt>
                <c:pt idx="9">
                  <c:v>JG</c:v>
                </c:pt>
                <c:pt idx="10">
                  <c:v>JR</c:v>
                </c:pt>
                <c:pt idx="11">
                  <c:v>JV</c:v>
                </c:pt>
                <c:pt idx="12">
                  <c:v>LF</c:v>
                </c:pt>
                <c:pt idx="13">
                  <c:v>PL</c:v>
                </c:pt>
                <c:pt idx="14">
                  <c:v>SH</c:v>
                </c:pt>
                <c:pt idx="15">
                  <c:v>VH</c:v>
                </c:pt>
              </c:strCache>
            </c:strRef>
          </c:cat>
          <c:val>
            <c:numRef>
              <c:f>[2]Prêts!$B$14:$Q$14</c:f>
              <c:numCache>
                <c:formatCode>General</c:formatCode>
                <c:ptCount val="16"/>
                <c:pt idx="0">
                  <c:v>288806</c:v>
                </c:pt>
                <c:pt idx="1">
                  <c:v>134715</c:v>
                </c:pt>
                <c:pt idx="2">
                  <c:v>703932</c:v>
                </c:pt>
                <c:pt idx="3">
                  <c:v>50851</c:v>
                </c:pt>
                <c:pt idx="4">
                  <c:v>134693</c:v>
                </c:pt>
                <c:pt idx="5">
                  <c:v>158674</c:v>
                </c:pt>
                <c:pt idx="6">
                  <c:v>118494</c:v>
                </c:pt>
                <c:pt idx="7">
                  <c:v>112146</c:v>
                </c:pt>
                <c:pt idx="8">
                  <c:v>48757</c:v>
                </c:pt>
                <c:pt idx="9">
                  <c:v>91646</c:v>
                </c:pt>
                <c:pt idx="10">
                  <c:v>167016</c:v>
                </c:pt>
                <c:pt idx="11">
                  <c:v>74221</c:v>
                </c:pt>
                <c:pt idx="12">
                  <c:v>30966</c:v>
                </c:pt>
                <c:pt idx="13">
                  <c:v>31323</c:v>
                </c:pt>
                <c:pt idx="14">
                  <c:v>127831</c:v>
                </c:pt>
                <c:pt idx="15">
                  <c:v>263931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% par médiathèque</a:t>
            </a:r>
          </a:p>
        </c:rich>
      </c:tx>
      <c:layout>
        <c:manualLayout>
          <c:xMode val="edge"/>
          <c:yMode val="edge"/>
          <c:x val="0.73585948131312584"/>
          <c:y val="9.0497737556561084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/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/>
            </c:spPr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/>
            </c:spPr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/>
            </c:spPr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>
                <a:noFill/>
              </a:ln>
              <a:effectLst/>
            </c:spPr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>
                <a:noFill/>
              </a:ln>
              <a:effectLst/>
            </c:spPr>
          </c:dPt>
          <c:dLbls>
            <c:dLbl>
              <c:idx val="0"/>
              <c:layout>
                <c:manualLayout>
                  <c:x val="8.614563628940591E-3"/>
                  <c:y val="-3.845680580250049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9.6753158498573723E-3"/>
                  <c:y val="-1.906508998203181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1811353871294335E-2"/>
                  <c:y val="-0.1163322326644653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9.664233165867564E-3"/>
                  <c:y val="1.3200500475075024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5.4897112874548269E-3"/>
                  <c:y val="4.887910516561774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4.727527900491036E-2"/>
                  <c:y val="5.789254837768934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6.7450940209782664E-2"/>
                  <c:y val="4.8801964270595204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6.743089846987288E-2"/>
                  <c:y val="7.3125805510870284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7.7055313609429757E-2"/>
                  <c:y val="1.476664879255684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5.5271535048623116E-2"/>
                  <c:y val="-0.1123400972727871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1.5672507882641941E-2"/>
                  <c:y val="-0.1591427953226276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1.8677574328309653E-2"/>
                  <c:y val="-0.1214581510644502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 val="3.3337509801870752E-2"/>
                  <c:y val="-5.190340454754983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[3]Feuil1!$B$3:$Q$3</c:f>
              <c:strCache>
                <c:ptCount val="16"/>
                <c:pt idx="0">
                  <c:v>AC</c:v>
                </c:pt>
                <c:pt idx="1">
                  <c:v>CZ</c:v>
                </c:pt>
                <c:pt idx="2">
                  <c:v>EZ</c:v>
                </c:pt>
                <c:pt idx="3">
                  <c:v>CR</c:v>
                </c:pt>
                <c:pt idx="4">
                  <c:v>FE</c:v>
                </c:pt>
                <c:pt idx="5">
                  <c:v>FG</c:v>
                </c:pt>
                <c:pt idx="6">
                  <c:v>GA</c:v>
                </c:pt>
                <c:pt idx="7">
                  <c:v>GL</c:v>
                </c:pt>
                <c:pt idx="8">
                  <c:v>GS</c:v>
                </c:pt>
                <c:pt idx="9">
                  <c:v>JG</c:v>
                </c:pt>
                <c:pt idx="10">
                  <c:v>JR</c:v>
                </c:pt>
                <c:pt idx="11">
                  <c:v>JV</c:v>
                </c:pt>
                <c:pt idx="12">
                  <c:v>LF</c:v>
                </c:pt>
                <c:pt idx="13">
                  <c:v>PL</c:v>
                </c:pt>
                <c:pt idx="14">
                  <c:v>SH</c:v>
                </c:pt>
                <c:pt idx="15">
                  <c:v>VH</c:v>
                </c:pt>
              </c:strCache>
            </c:strRef>
          </c:cat>
          <c:val>
            <c:numRef>
              <c:f>[3]Feuil1!$B$16:$Q$16</c:f>
              <c:numCache>
                <c:formatCode>General</c:formatCode>
                <c:ptCount val="16"/>
                <c:pt idx="0">
                  <c:v>5642</c:v>
                </c:pt>
                <c:pt idx="1">
                  <c:v>2782</c:v>
                </c:pt>
                <c:pt idx="2">
                  <c:v>21685</c:v>
                </c:pt>
                <c:pt idx="3">
                  <c:v>762</c:v>
                </c:pt>
                <c:pt idx="4">
                  <c:v>4135</c:v>
                </c:pt>
                <c:pt idx="5">
                  <c:v>3443</c:v>
                </c:pt>
                <c:pt idx="6">
                  <c:v>2844</c:v>
                </c:pt>
                <c:pt idx="7">
                  <c:v>2804</c:v>
                </c:pt>
                <c:pt idx="8">
                  <c:v>1129</c:v>
                </c:pt>
                <c:pt idx="9">
                  <c:v>1962</c:v>
                </c:pt>
                <c:pt idx="10">
                  <c:v>6297</c:v>
                </c:pt>
                <c:pt idx="11">
                  <c:v>1722</c:v>
                </c:pt>
                <c:pt idx="12">
                  <c:v>747</c:v>
                </c:pt>
                <c:pt idx="13">
                  <c:v>782</c:v>
                </c:pt>
                <c:pt idx="14">
                  <c:v>3569</c:v>
                </c:pt>
                <c:pt idx="15">
                  <c:v>6233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2.4500000643044636E-2"/>
                  <c:y val="-6.470713242872641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0.27494445166083425"/>
                  <c:y val="-0.1377635722676110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.22730545434747473"/>
                  <c:y val="-2.50479222304747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7.3778088365540201E-3"/>
                  <c:y val="0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fr-F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6.2611112754447404E-2"/>
                  <c:y val="2.08732685253956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0.16561380062258732"/>
                  <c:y val="-6.862258656024161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6.3972223901283209E-2"/>
                  <c:y val="-6.470713242872641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3.9472223258238584E-2"/>
                  <c:y val="1.461128796777693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5.0361112432925084E-2"/>
                  <c:y val="2.08732685253956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'[4]Abonnés au 31 cate'!$A$3:$A$11</c:f>
              <c:strCache>
                <c:ptCount val="9"/>
                <c:pt idx="0">
                  <c:v>Adultes </c:v>
                </c:pt>
                <c:pt idx="1">
                  <c:v>Ass. maternelles</c:v>
                </c:pt>
                <c:pt idx="2">
                  <c:v>BCD</c:v>
                </c:pt>
                <c:pt idx="3">
                  <c:v>Chercheurs</c:v>
                </c:pt>
                <c:pt idx="4">
                  <c:v>Classes crèches</c:v>
                </c:pt>
                <c:pt idx="5">
                  <c:v>Collectivités</c:v>
                </c:pt>
                <c:pt idx="6">
                  <c:v>Enfants</c:v>
                </c:pt>
                <c:pt idx="7">
                  <c:v>Jeunes</c:v>
                </c:pt>
                <c:pt idx="8">
                  <c:v>Personnel</c:v>
                </c:pt>
              </c:strCache>
            </c:strRef>
          </c:cat>
          <c:val>
            <c:numRef>
              <c:f>'[4]Abonnés au 31 cate'!$R$3:$R$11</c:f>
              <c:numCache>
                <c:formatCode>General</c:formatCode>
                <c:ptCount val="9"/>
                <c:pt idx="0">
                  <c:v>23227</c:v>
                </c:pt>
                <c:pt idx="1">
                  <c:v>340</c:v>
                </c:pt>
                <c:pt idx="2">
                  <c:v>54</c:v>
                </c:pt>
                <c:pt idx="3">
                  <c:v>235</c:v>
                </c:pt>
                <c:pt idx="4">
                  <c:v>1142</c:v>
                </c:pt>
                <c:pt idx="5">
                  <c:v>304</c:v>
                </c:pt>
                <c:pt idx="6">
                  <c:v>18406</c:v>
                </c:pt>
                <c:pt idx="7">
                  <c:v>4138</c:v>
                </c:pt>
                <c:pt idx="8">
                  <c:v>396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 baseline="0"/>
              <a:t>Provenance des usagers</a:t>
            </a:r>
          </a:p>
        </c:rich>
      </c:tx>
      <c:layout>
        <c:manualLayout>
          <c:xMode val="edge"/>
          <c:yMode val="edge"/>
          <c:x val="0.71045543965303315"/>
          <c:y val="2.5098037149047427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</c:dPt>
          <c:dLbls>
            <c:dLbl>
              <c:idx val="0"/>
              <c:layout>
                <c:manualLayout>
                  <c:x val="1.4035089935088103E-2"/>
                  <c:y val="-0.1144492131616595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4.0100256957394567E-2"/>
                  <c:y val="3.433476394849785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0.1162907451764443"/>
                  <c:y val="0.1201716738197424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0.15639100213383889"/>
                  <c:y val="-5.722460658082975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1.4035089935088103E-2"/>
                  <c:y val="-5.150214592274679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1383458865030113"/>
                  <c:y val="-5.722460658082988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'[5]2019 trié'!$U$90:$U$95</c:f>
              <c:strCache>
                <c:ptCount val="6"/>
                <c:pt idx="0">
                  <c:v>Montpellier </c:v>
                </c:pt>
                <c:pt idx="1">
                  <c:v>Communes dotées d'une médiathèque métropolitaine</c:v>
                </c:pt>
                <c:pt idx="2">
                  <c:v>Communes Métropole hors Montpellier</c:v>
                </c:pt>
                <c:pt idx="3">
                  <c:v>Communes Hérault hors Métropole</c:v>
                </c:pt>
                <c:pt idx="4">
                  <c:v>Hors Hérault</c:v>
                </c:pt>
                <c:pt idx="5">
                  <c:v>Autres, non renseigné</c:v>
                </c:pt>
              </c:strCache>
            </c:strRef>
          </c:cat>
          <c:val>
            <c:numRef>
              <c:f>'[5]2019 trié'!$V$90:$V$95</c:f>
              <c:numCache>
                <c:formatCode>General</c:formatCode>
                <c:ptCount val="6"/>
                <c:pt idx="0">
                  <c:v>28692</c:v>
                </c:pt>
                <c:pt idx="1">
                  <c:v>9729</c:v>
                </c:pt>
                <c:pt idx="2">
                  <c:v>5439</c:v>
                </c:pt>
                <c:pt idx="3">
                  <c:v>2323</c:v>
                </c:pt>
                <c:pt idx="4">
                  <c:v>131</c:v>
                </c:pt>
                <c:pt idx="5">
                  <c:v>1928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900"/>
              <a:t>Répartition des abonnés par âge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'[6]Abonnés par âge'!$A$34:$A$43</c:f>
              <c:strCache>
                <c:ptCount val="10"/>
                <c:pt idx="0">
                  <c:v>00 - 02 ans</c:v>
                </c:pt>
                <c:pt idx="1">
                  <c:v>03 - 10 ans</c:v>
                </c:pt>
                <c:pt idx="2">
                  <c:v>11 - 14 ans</c:v>
                </c:pt>
                <c:pt idx="3">
                  <c:v>15 - 17 ans</c:v>
                </c:pt>
                <c:pt idx="4">
                  <c:v>18 - 24 ans</c:v>
                </c:pt>
                <c:pt idx="5">
                  <c:v>25 - 29 ans</c:v>
                </c:pt>
                <c:pt idx="6">
                  <c:v>30 - 39 ans</c:v>
                </c:pt>
                <c:pt idx="7">
                  <c:v>40 - 59 ans</c:v>
                </c:pt>
                <c:pt idx="8">
                  <c:v>60 - 74 ans</c:v>
                </c:pt>
                <c:pt idx="9">
                  <c:v>75 et plus</c:v>
                </c:pt>
              </c:strCache>
            </c:strRef>
          </c:cat>
          <c:val>
            <c:numRef>
              <c:f>'[6]Abonnés par âge'!$S$34:$S$43</c:f>
              <c:numCache>
                <c:formatCode>General</c:formatCode>
                <c:ptCount val="10"/>
                <c:pt idx="0">
                  <c:v>2.8120904852950653E-2</c:v>
                </c:pt>
                <c:pt idx="1">
                  <c:v>0.23059571634191928</c:v>
                </c:pt>
                <c:pt idx="2">
                  <c:v>0.11897140647489741</c:v>
                </c:pt>
                <c:pt idx="3">
                  <c:v>5.020516015381641E-2</c:v>
                </c:pt>
                <c:pt idx="4">
                  <c:v>6.2729596768996115E-2</c:v>
                </c:pt>
                <c:pt idx="5">
                  <c:v>3.7014758641431611E-2</c:v>
                </c:pt>
                <c:pt idx="6">
                  <c:v>9.8047219059485699E-2</c:v>
                </c:pt>
                <c:pt idx="7">
                  <c:v>0.19343057853015103</c:v>
                </c:pt>
                <c:pt idx="8">
                  <c:v>0.13871404326623557</c:v>
                </c:pt>
                <c:pt idx="9">
                  <c:v>4.217061591011622E-2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484816"/>
        <c:axId val="163857952"/>
      </c:barChart>
      <c:catAx>
        <c:axId val="163484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63857952"/>
        <c:crosses val="autoZero"/>
        <c:auto val="1"/>
        <c:lblAlgn val="ctr"/>
        <c:lblOffset val="100"/>
        <c:noMultiLvlLbl val="0"/>
      </c:catAx>
      <c:valAx>
        <c:axId val="163857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63484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900"/>
              <a:t>Abonnés : répartition Femmes / Hommes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Femmes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'[6]Abonnés par âge'!$V$5:$V$14</c:f>
              <c:strCache>
                <c:ptCount val="10"/>
                <c:pt idx="0">
                  <c:v>00 - 02 ans</c:v>
                </c:pt>
                <c:pt idx="1">
                  <c:v>03 - 10 ans</c:v>
                </c:pt>
                <c:pt idx="2">
                  <c:v>11 - 14 ans</c:v>
                </c:pt>
                <c:pt idx="3">
                  <c:v>15 - 17 ans</c:v>
                </c:pt>
                <c:pt idx="4">
                  <c:v>18 - 24 ans</c:v>
                </c:pt>
                <c:pt idx="5">
                  <c:v>25 - 29 ans</c:v>
                </c:pt>
                <c:pt idx="6">
                  <c:v>30 - 39 ans</c:v>
                </c:pt>
                <c:pt idx="7">
                  <c:v>40 - 59 ans</c:v>
                </c:pt>
                <c:pt idx="8">
                  <c:v>60 - 74 ans</c:v>
                </c:pt>
                <c:pt idx="9">
                  <c:v>75 et plus</c:v>
                </c:pt>
              </c:strCache>
            </c:strRef>
          </c:cat>
          <c:val>
            <c:numRef>
              <c:f>'[6]Abonnés par âge'!$W$5:$W$14</c:f>
              <c:numCache>
                <c:formatCode>General</c:formatCode>
                <c:ptCount val="10"/>
                <c:pt idx="0">
                  <c:v>0.57983193277310929</c:v>
                </c:pt>
                <c:pt idx="1">
                  <c:v>0.55571082541457051</c:v>
                </c:pt>
                <c:pt idx="2">
                  <c:v>0.52762730227518961</c:v>
                </c:pt>
                <c:pt idx="3">
                  <c:v>0.49465126230209672</c:v>
                </c:pt>
                <c:pt idx="4">
                  <c:v>0.63321917808219175</c:v>
                </c:pt>
                <c:pt idx="5">
                  <c:v>0.65931514799767843</c:v>
                </c:pt>
                <c:pt idx="6">
                  <c:v>0.7164767747589833</c:v>
                </c:pt>
                <c:pt idx="7">
                  <c:v>0.66825855175477566</c:v>
                </c:pt>
                <c:pt idx="8">
                  <c:v>0.68127613442775281</c:v>
                </c:pt>
                <c:pt idx="9">
                  <c:v>0.6556291390728477</c:v>
                </c:pt>
              </c:numCache>
            </c:numRef>
          </c:val>
        </c:ser>
        <c:ser>
          <c:idx val="1"/>
          <c:order val="1"/>
          <c:tx>
            <c:v>Hommes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'[6]Abonnés par âge'!$V$5:$V$14</c:f>
              <c:strCache>
                <c:ptCount val="10"/>
                <c:pt idx="0">
                  <c:v>00 - 02 ans</c:v>
                </c:pt>
                <c:pt idx="1">
                  <c:v>03 - 10 ans</c:v>
                </c:pt>
                <c:pt idx="2">
                  <c:v>11 - 14 ans</c:v>
                </c:pt>
                <c:pt idx="3">
                  <c:v>15 - 17 ans</c:v>
                </c:pt>
                <c:pt idx="4">
                  <c:v>18 - 24 ans</c:v>
                </c:pt>
                <c:pt idx="5">
                  <c:v>25 - 29 ans</c:v>
                </c:pt>
                <c:pt idx="6">
                  <c:v>30 - 39 ans</c:v>
                </c:pt>
                <c:pt idx="7">
                  <c:v>40 - 59 ans</c:v>
                </c:pt>
                <c:pt idx="8">
                  <c:v>60 - 74 ans</c:v>
                </c:pt>
                <c:pt idx="9">
                  <c:v>75 et plus</c:v>
                </c:pt>
              </c:strCache>
            </c:strRef>
          </c:cat>
          <c:val>
            <c:numRef>
              <c:f>'[6]Abonnés par âge'!$X$5:$X$14</c:f>
              <c:numCache>
                <c:formatCode>General</c:formatCode>
                <c:ptCount val="10"/>
                <c:pt idx="0">
                  <c:v>0.42016806722689076</c:v>
                </c:pt>
                <c:pt idx="1">
                  <c:v>0.44428917458542949</c:v>
                </c:pt>
                <c:pt idx="2">
                  <c:v>0.47237269772481039</c:v>
                </c:pt>
                <c:pt idx="3">
                  <c:v>0.50534873769790334</c:v>
                </c:pt>
                <c:pt idx="4">
                  <c:v>0.3667808219178082</c:v>
                </c:pt>
                <c:pt idx="5">
                  <c:v>0.34068485200232151</c:v>
                </c:pt>
                <c:pt idx="6">
                  <c:v>0.28352322524101664</c:v>
                </c:pt>
                <c:pt idx="7">
                  <c:v>0.33174144824522434</c:v>
                </c:pt>
                <c:pt idx="8">
                  <c:v>0.31872386557224719</c:v>
                </c:pt>
                <c:pt idx="9">
                  <c:v>0.3443708609271523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833336"/>
        <c:axId val="164408872"/>
      </c:barChart>
      <c:catAx>
        <c:axId val="163833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64408872"/>
        <c:crosses val="autoZero"/>
        <c:auto val="1"/>
        <c:lblAlgn val="ctr"/>
        <c:lblOffset val="100"/>
        <c:noMultiLvlLbl val="0"/>
      </c:catAx>
      <c:valAx>
        <c:axId val="164408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63833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200" baseline="0"/>
              <a:t>Abonnés par CSP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/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/>
            </c:spPr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/>
            </c:spPr>
          </c:dPt>
          <c:dLbls>
            <c:dLbl>
              <c:idx val="10"/>
              <c:layout>
                <c:manualLayout>
                  <c:x val="-7.9190855164552154E-2"/>
                  <c:y val="-1.4487531396716725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'[7]CSP 2019 regroupement'!$A$2:$A$14</c:f>
              <c:strCache>
                <c:ptCount val="13"/>
                <c:pt idx="0">
                  <c:v>Enfants de moins de 14 ans</c:v>
                </c:pt>
                <c:pt idx="1">
                  <c:v>Elèves, étudiants</c:v>
                </c:pt>
                <c:pt idx="2">
                  <c:v>Agriculteurs exploitants</c:v>
                </c:pt>
                <c:pt idx="3">
                  <c:v>Artisans, commerçants, chefs d'entreprises</c:v>
                </c:pt>
                <c:pt idx="4">
                  <c:v>Cadres et professions intellectuelles supérieures</c:v>
                </c:pt>
                <c:pt idx="5">
                  <c:v>Professions intermédiaires</c:v>
                </c:pt>
                <c:pt idx="6">
                  <c:v>Employés </c:v>
                </c:pt>
                <c:pt idx="7">
                  <c:v>Ouvriers</c:v>
                </c:pt>
                <c:pt idx="8">
                  <c:v>Retraités</c:v>
                </c:pt>
                <c:pt idx="9">
                  <c:v>Chômeurs nayant jamais travaillé</c:v>
                </c:pt>
                <c:pt idx="10">
                  <c:v>Personnes sans activité professionnelle, de - ou + de 60 ans (sauf retraités) </c:v>
                </c:pt>
                <c:pt idx="11">
                  <c:v>Collectivités</c:v>
                </c:pt>
                <c:pt idx="12">
                  <c:v>Autres</c:v>
                </c:pt>
              </c:strCache>
            </c:strRef>
          </c:cat>
          <c:val>
            <c:numRef>
              <c:f>'[7]CSP 2019 regroupement'!$S$2:$S$14</c:f>
              <c:numCache>
                <c:formatCode>General</c:formatCode>
                <c:ptCount val="13"/>
                <c:pt idx="0">
                  <c:v>0.17627793209236764</c:v>
                </c:pt>
                <c:pt idx="1">
                  <c:v>0.19638489283197214</c:v>
                </c:pt>
                <c:pt idx="2">
                  <c:v>1.0778989262468389E-3</c:v>
                </c:pt>
                <c:pt idx="3">
                  <c:v>1.0488785705401932E-2</c:v>
                </c:pt>
                <c:pt idx="4">
                  <c:v>0.10393433108080097</c:v>
                </c:pt>
                <c:pt idx="5">
                  <c:v>8.9548526180506613E-2</c:v>
                </c:pt>
                <c:pt idx="6">
                  <c:v>5.3438912151237514E-2</c:v>
                </c:pt>
                <c:pt idx="7">
                  <c:v>5.8455287923386261E-3</c:v>
                </c:pt>
                <c:pt idx="8">
                  <c:v>8.1920318394759759E-2</c:v>
                </c:pt>
                <c:pt idx="9">
                  <c:v>1.5816093860121887E-2</c:v>
                </c:pt>
                <c:pt idx="10">
                  <c:v>5.7004270138053981E-2</c:v>
                </c:pt>
                <c:pt idx="11">
                  <c:v>1.9298536544919365E-2</c:v>
                </c:pt>
                <c:pt idx="12">
                  <c:v>0.18896397330127274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aseline="0"/>
              <a:t>Achats par loc 2019 : nbre de docs et %</a:t>
            </a:r>
          </a:p>
        </c:rich>
      </c:tx>
      <c:layout>
        <c:manualLayout>
          <c:xMode val="edge"/>
          <c:yMode val="edge"/>
          <c:x val="0.67654375668807687"/>
          <c:y val="2.8037383177570093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/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/>
            </c:spPr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/>
            </c:spPr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/>
            </c:spPr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>
                <a:noFill/>
              </a:ln>
              <a:effectLst/>
            </c:spPr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>
                <a:noFill/>
              </a:ln>
              <a:effectLst/>
            </c:spPr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>
                <a:noFill/>
              </a:ln>
              <a:effectLst/>
            </c:spPr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>
                <a:noFill/>
              </a:ln>
              <a:effectLst/>
            </c:spPr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>
                <a:noFill/>
              </a:ln>
              <a:effectLst/>
            </c:spPr>
          </c:dPt>
          <c:dLbls>
            <c:dLbl>
              <c:idx val="0"/>
              <c:layout>
                <c:manualLayout>
                  <c:x val="3.3293702134841556E-2"/>
                  <c:y val="-1.869158878504672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PNB </a:t>
                    </a:r>
                    <a:fld id="{CFDC621C-F520-4A39-ABA6-B7A207440298}" type="CATEGORYNAME">
                      <a:rPr lang="en-US"/>
                      <a:pPr/>
                      <a:t>[NOM DE CATÉGORIE]</a:t>
                    </a:fld>
                    <a:r>
                      <a:rPr lang="en-US" baseline="0"/>
                      <a:t>
</a:t>
                    </a:r>
                    <a:fld id="{26E44FDF-B909-4EA6-9551-F59A9810A223}" type="PERCENTAGE">
                      <a:rPr lang="en-US" baseline="0"/>
                      <a:pPr/>
                      <a:t>[POURCENTAGE]</a:t>
                    </a:fld>
                    <a:endParaRPr lang="en-US" baseline="0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1"/>
              <c:layout>
                <c:manualLayout>
                  <c:x val="6.1831161107563003E-2"/>
                  <c:y val="-4.984423676012460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9024972648480808E-2"/>
                  <c:y val="-7.476635514018685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Zola Forum</a:t>
                    </a:r>
                    <a:r>
                      <a:rPr lang="en-US" baseline="0"/>
                      <a:t>
</a:t>
                    </a:r>
                    <a:fld id="{11800AEB-BF91-4C92-876A-8DE804C748EE}" type="PERCENTAGE">
                      <a:rPr lang="en-US" baseline="0"/>
                      <a:pPr/>
                      <a:t>[POURCENTAGE]</a:t>
                    </a:fld>
                    <a:endParaRPr lang="en-US" baseline="0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3"/>
              <c:layout>
                <c:manualLayout>
                  <c:x val="4.280618845908208E-2"/>
                  <c:y val="-1.246105919003115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2.8537458972721384E-2"/>
                  <c:y val="1.557632398753894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7439558261107511E-2"/>
                  <c:y val="3.1152647975077881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2.3781215810601039E-2"/>
                  <c:y val="-1.1422505637102049E-1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2.2195801423227628E-2"/>
                  <c:y val="-1.1422505637102049E-1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2.3781215810601213E-2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6.6587404269683292E-2"/>
                  <c:y val="6.2305295950155761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3.6464530909588434E-2"/>
                  <c:y val="-3.1152647975077881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5.3904089170695953E-2"/>
                  <c:y val="-9.3457943925234783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6.8172818657056641E-2"/>
                  <c:y val="-2.180685358255457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8.2441548143417365E-2"/>
                  <c:y val="-6.2305295950155761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8.5612376918164187E-2"/>
                  <c:y val="-1.557632398753894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 val="-9.9881106404524883E-2"/>
                  <c:y val="-7.47663551401869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layout>
                <c:manualLayout>
                  <c:x val="-3.4879116522215085E-2"/>
                  <c:y val="-9.345794392523364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-1.5854143873734103E-3"/>
                  <c:y val="-5.919003115264797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layout>
                <c:manualLayout>
                  <c:x val="-3.1708287747468787E-3"/>
                  <c:y val="-2.803738317757009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'[8]Pour rapport'!$B$2:$T$2</c:f>
              <c:strCache>
                <c:ptCount val="19"/>
                <c:pt idx="0">
                  <c:v>Réseau</c:v>
                </c:pt>
                <c:pt idx="1">
                  <c:v>Zola services</c:v>
                </c:pt>
                <c:pt idx="2">
                  <c:v>zola Forum</c:v>
                </c:pt>
                <c:pt idx="3">
                  <c:v>Zola Recherche</c:v>
                </c:pt>
                <c:pt idx="4">
                  <c:v>Zola
Centre de Ressources</c:v>
                </c:pt>
                <c:pt idx="5">
                  <c:v>Fellini</c:v>
                </c:pt>
                <c:pt idx="6">
                  <c:v>Hugo</c:v>
                </c:pt>
                <c:pt idx="7">
                  <c:v>Rousseau</c:v>
                </c:pt>
                <c:pt idx="8">
                  <c:v>Garcia Lorca</c:v>
                </c:pt>
                <c:pt idx="9">
                  <c:v>La Gare</c:v>
                </c:pt>
                <c:pt idx="10">
                  <c:v>Shakespeare</c:v>
                </c:pt>
                <c:pt idx="11">
                  <c:v>Giroud</c:v>
                </c:pt>
                <c:pt idx="12">
                  <c:v>Césaire</c:v>
                </c:pt>
                <c:pt idx="13">
                  <c:v>Camus</c:v>
                </c:pt>
                <c:pt idx="14">
                  <c:v>La Fontaine</c:v>
                </c:pt>
                <c:pt idx="15">
                  <c:v>Sand</c:v>
                </c:pt>
                <c:pt idx="16">
                  <c:v>Langevin</c:v>
                </c:pt>
                <c:pt idx="17">
                  <c:v>Giono</c:v>
                </c:pt>
                <c:pt idx="18">
                  <c:v>Verne</c:v>
                </c:pt>
              </c:strCache>
            </c:strRef>
          </c:cat>
          <c:val>
            <c:numRef>
              <c:f>'[8]Pour rapport'!$B$6:$T$6</c:f>
              <c:numCache>
                <c:formatCode>General</c:formatCode>
                <c:ptCount val="19"/>
                <c:pt idx="0">
                  <c:v>1340</c:v>
                </c:pt>
                <c:pt idx="1">
                  <c:v>12736</c:v>
                </c:pt>
                <c:pt idx="2">
                  <c:v>236</c:v>
                </c:pt>
                <c:pt idx="3">
                  <c:v>517</c:v>
                </c:pt>
                <c:pt idx="4">
                  <c:v>2239</c:v>
                </c:pt>
                <c:pt idx="5">
                  <c:v>1842</c:v>
                </c:pt>
                <c:pt idx="6">
                  <c:v>3653</c:v>
                </c:pt>
                <c:pt idx="7">
                  <c:v>3463</c:v>
                </c:pt>
                <c:pt idx="8">
                  <c:v>2610</c:v>
                </c:pt>
                <c:pt idx="9">
                  <c:v>2477</c:v>
                </c:pt>
                <c:pt idx="10">
                  <c:v>3080</c:v>
                </c:pt>
                <c:pt idx="11">
                  <c:v>2901</c:v>
                </c:pt>
                <c:pt idx="12">
                  <c:v>2752</c:v>
                </c:pt>
                <c:pt idx="13">
                  <c:v>3501</c:v>
                </c:pt>
                <c:pt idx="14">
                  <c:v>811</c:v>
                </c:pt>
                <c:pt idx="15">
                  <c:v>1189</c:v>
                </c:pt>
                <c:pt idx="16">
                  <c:v>733</c:v>
                </c:pt>
                <c:pt idx="17">
                  <c:v>2422</c:v>
                </c:pt>
                <c:pt idx="18">
                  <c:v>2408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800100" y="4352925"/>
    <xdr:ext cx="8143875" cy="245745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200026" y="2209800"/>
    <xdr:ext cx="8010524" cy="40767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628650" y="4305300"/>
    <xdr:ext cx="8191501" cy="2657475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0.04705</cdr:x>
      <cdr:y>0.14286</cdr:y>
    </cdr:from>
    <cdr:to>
      <cdr:x>0.17068</cdr:x>
      <cdr:y>0.80788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409574" y="276225"/>
          <a:ext cx="1076325" cy="1285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0.0372</cdr:x>
      <cdr:y>0.13793</cdr:y>
    </cdr:from>
    <cdr:to>
      <cdr:x>0.17724</cdr:x>
      <cdr:y>0.90148</cdr:y>
    </cdr:to>
    <cdr:sp macro="" textlink="">
      <cdr:nvSpPr>
        <cdr:cNvPr id="5" name="ZoneTexte 4"/>
        <cdr:cNvSpPr txBox="1"/>
      </cdr:nvSpPr>
      <cdr:spPr>
        <a:xfrm xmlns:a="http://schemas.openxmlformats.org/drawingml/2006/main">
          <a:off x="323849" y="266700"/>
          <a:ext cx="1219200" cy="1476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165653</xdr:colOff>
      <xdr:row>26</xdr:row>
      <xdr:rowOff>66261</xdr:rowOff>
    </xdr:from>
    <xdr:to>
      <xdr:col>12</xdr:col>
      <xdr:colOff>571503</xdr:colOff>
      <xdr:row>32</xdr:row>
      <xdr:rowOff>91109</xdr:rowOff>
    </xdr:to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23278" y="5495511"/>
          <a:ext cx="5139775" cy="119642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504824" y="4248150"/>
    <xdr:ext cx="7534276" cy="2657475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152400" y="3743325"/>
    <xdr:ext cx="8562976" cy="27813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1790701" y="4752975"/>
    <xdr:ext cx="6334124" cy="2219325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99391" y="3288197"/>
    <xdr:ext cx="4886739" cy="250134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5160066" y="3296479"/>
    <xdr:ext cx="3851413" cy="2501348"/>
    <xdr:graphicFrame macro="">
      <xdr:nvGraphicFramePr>
        <xdr:cNvPr id="3" name="Graphique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752476" y="3629026"/>
    <xdr:ext cx="7105650" cy="3019424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Rapport%20activit&#233;%202019/Chiffres%20pour%20graphiques%202019/Entr&#233;es%20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Rapport%20activit&#233;%202019/Chiffres%20pour%20graphiques/Pr&#234;ts%20201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Rapport%20activit&#233;%202019/Chiffres%20pour%20graphiques/Abo%201%20jour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Rapport%20activit&#233;%202019/Chiffres%20pour%20graphiques/Abo%20au%2031%20cate%20et%20type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Rapport%20activit&#233;%202019/Chiffres%20pour%20graphiques%202019/Abonn&#233;s%20au%2031%20communes%202019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Rapport%20activit&#233;%202019/Chiffres%20pour%20graphiques/abonn&#233;s%20ages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Rapport%20activit&#233;%202019/Chiffres%20pour%20graphiques/Abo%20CSP%202019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Rapport%20activit&#233;%202019/Chiffres%20pour%20graphiques/Acquisitions/Acq%20par%20loc%202019%20pour%20graphiqu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1"/>
      <sheetName val="Entrées"/>
      <sheetName val="Feuil2"/>
      <sheetName val="Feuil3"/>
    </sheetNames>
    <sheetDataSet>
      <sheetData sheetId="0" refreshError="1"/>
      <sheetData sheetId="1">
        <row r="16">
          <cell r="B16" t="str">
            <v>EZ</v>
          </cell>
          <cell r="C16" t="str">
            <v>FE</v>
          </cell>
          <cell r="D16" t="str">
            <v>VH</v>
          </cell>
          <cell r="E16" t="str">
            <v>JR</v>
          </cell>
          <cell r="F16" t="str">
            <v>GL</v>
          </cell>
          <cell r="G16" t="str">
            <v>GA</v>
          </cell>
          <cell r="H16" t="str">
            <v>SH</v>
          </cell>
          <cell r="I16" t="str">
            <v>FG</v>
          </cell>
          <cell r="J16" t="str">
            <v>CZ</v>
          </cell>
          <cell r="K16" t="str">
            <v>AC</v>
          </cell>
          <cell r="L16" t="str">
            <v>LV</v>
          </cell>
          <cell r="M16" t="str">
            <v>GS</v>
          </cell>
          <cell r="N16" t="str">
            <v>JG</v>
          </cell>
          <cell r="O16" t="str">
            <v>JV</v>
          </cell>
          <cell r="P16" t="str">
            <v>PL</v>
          </cell>
        </row>
        <row r="29">
          <cell r="B29">
            <v>631346</v>
          </cell>
          <cell r="C29">
            <v>136972</v>
          </cell>
          <cell r="D29">
            <v>99966</v>
          </cell>
          <cell r="E29">
            <v>150559</v>
          </cell>
          <cell r="F29">
            <v>69292</v>
          </cell>
          <cell r="G29">
            <v>51211</v>
          </cell>
          <cell r="H29">
            <v>92890</v>
          </cell>
          <cell r="I29">
            <v>76603</v>
          </cell>
          <cell r="J29">
            <v>69268</v>
          </cell>
          <cell r="K29">
            <v>82858</v>
          </cell>
          <cell r="L29">
            <v>14449</v>
          </cell>
          <cell r="M29">
            <v>24342</v>
          </cell>
          <cell r="N29">
            <v>57840</v>
          </cell>
          <cell r="O29">
            <v>41653</v>
          </cell>
          <cell r="P29">
            <v>10007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1"/>
      <sheetName val="Prêts"/>
      <sheetName val="Feuil2"/>
      <sheetName val="Feuil3"/>
    </sheetNames>
    <sheetDataSet>
      <sheetData sheetId="0" refreshError="1"/>
      <sheetData sheetId="1">
        <row r="1">
          <cell r="B1" t="str">
            <v>AC</v>
          </cell>
          <cell r="C1" t="str">
            <v>CZ</v>
          </cell>
          <cell r="D1" t="str">
            <v>EZ</v>
          </cell>
          <cell r="E1" t="str">
            <v>CR</v>
          </cell>
          <cell r="F1" t="str">
            <v>FE</v>
          </cell>
          <cell r="G1" t="str">
            <v>FG</v>
          </cell>
          <cell r="H1" t="str">
            <v>GA</v>
          </cell>
          <cell r="I1" t="str">
            <v>GL</v>
          </cell>
          <cell r="J1" t="str">
            <v>GS</v>
          </cell>
          <cell r="K1" t="str">
            <v>JG</v>
          </cell>
          <cell r="L1" t="str">
            <v>JR</v>
          </cell>
          <cell r="M1" t="str">
            <v>JV</v>
          </cell>
          <cell r="N1" t="str">
            <v>LF</v>
          </cell>
          <cell r="O1" t="str">
            <v>PL</v>
          </cell>
          <cell r="P1" t="str">
            <v>SH</v>
          </cell>
          <cell r="Q1" t="str">
            <v>VH</v>
          </cell>
        </row>
        <row r="14">
          <cell r="B14">
            <v>288806</v>
          </cell>
          <cell r="C14">
            <v>134715</v>
          </cell>
          <cell r="D14">
            <v>703932</v>
          </cell>
          <cell r="E14">
            <v>50851</v>
          </cell>
          <cell r="F14">
            <v>134693</v>
          </cell>
          <cell r="G14">
            <v>158674</v>
          </cell>
          <cell r="H14">
            <v>118494</v>
          </cell>
          <cell r="I14">
            <v>112146</v>
          </cell>
          <cell r="J14">
            <v>48757</v>
          </cell>
          <cell r="K14">
            <v>91646</v>
          </cell>
          <cell r="L14">
            <v>167016</v>
          </cell>
          <cell r="M14">
            <v>74221</v>
          </cell>
          <cell r="N14">
            <v>30966</v>
          </cell>
          <cell r="O14">
            <v>31323</v>
          </cell>
          <cell r="P14">
            <v>127831</v>
          </cell>
          <cell r="Q14">
            <v>263931</v>
          </cell>
        </row>
      </sheetData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ique1"/>
      <sheetName val="Feuil1"/>
    </sheetNames>
    <sheetDataSet>
      <sheetData sheetId="0" refreshError="1"/>
      <sheetData sheetId="1">
        <row r="3">
          <cell r="B3" t="str">
            <v>AC</v>
          </cell>
          <cell r="C3" t="str">
            <v>CZ</v>
          </cell>
          <cell r="D3" t="str">
            <v>EZ</v>
          </cell>
          <cell r="E3" t="str">
            <v>CR</v>
          </cell>
          <cell r="F3" t="str">
            <v>FE</v>
          </cell>
          <cell r="G3" t="str">
            <v>FG</v>
          </cell>
          <cell r="H3" t="str">
            <v>GA</v>
          </cell>
          <cell r="I3" t="str">
            <v>GL</v>
          </cell>
          <cell r="J3" t="str">
            <v>GS</v>
          </cell>
          <cell r="K3" t="str">
            <v>JG</v>
          </cell>
          <cell r="L3" t="str">
            <v>JR</v>
          </cell>
          <cell r="M3" t="str">
            <v>JV</v>
          </cell>
          <cell r="N3" t="str">
            <v>LF</v>
          </cell>
          <cell r="O3" t="str">
            <v>PL</v>
          </cell>
          <cell r="P3" t="str">
            <v>SH</v>
          </cell>
          <cell r="Q3" t="str">
            <v>VH</v>
          </cell>
        </row>
        <row r="16">
          <cell r="B16">
            <v>5642</v>
          </cell>
          <cell r="C16">
            <v>2782</v>
          </cell>
          <cell r="D16">
            <v>21685</v>
          </cell>
          <cell r="E16">
            <v>762</v>
          </cell>
          <cell r="F16">
            <v>4135</v>
          </cell>
          <cell r="G16">
            <v>3443</v>
          </cell>
          <cell r="H16">
            <v>2844</v>
          </cell>
          <cell r="I16">
            <v>2804</v>
          </cell>
          <cell r="J16">
            <v>1129</v>
          </cell>
          <cell r="K16">
            <v>1962</v>
          </cell>
          <cell r="L16">
            <v>6297</v>
          </cell>
          <cell r="M16">
            <v>1722</v>
          </cell>
          <cell r="N16">
            <v>747</v>
          </cell>
          <cell r="O16">
            <v>782</v>
          </cell>
          <cell r="P16">
            <v>3569</v>
          </cell>
          <cell r="Q16">
            <v>6233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ique2"/>
      <sheetName val="Abonnés au 31 cate"/>
      <sheetName val="Abonnés au 31 type "/>
      <sheetName val="Feuil1"/>
    </sheetNames>
    <sheetDataSet>
      <sheetData sheetId="0" refreshError="1"/>
      <sheetData sheetId="1">
        <row r="3">
          <cell r="A3" t="str">
            <v xml:space="preserve">Adultes </v>
          </cell>
          <cell r="R3">
            <v>23227</v>
          </cell>
        </row>
        <row r="4">
          <cell r="A4" t="str">
            <v>Ass. maternelles</v>
          </cell>
          <cell r="R4">
            <v>340</v>
          </cell>
        </row>
        <row r="5">
          <cell r="A5" t="str">
            <v>BCD</v>
          </cell>
          <cell r="R5">
            <v>54</v>
          </cell>
        </row>
        <row r="6">
          <cell r="A6" t="str">
            <v>Chercheurs</v>
          </cell>
          <cell r="R6">
            <v>235</v>
          </cell>
        </row>
        <row r="7">
          <cell r="A7" t="str">
            <v>Classes crèches</v>
          </cell>
          <cell r="R7">
            <v>1142</v>
          </cell>
        </row>
        <row r="8">
          <cell r="A8" t="str">
            <v>Collectivités</v>
          </cell>
          <cell r="R8">
            <v>304</v>
          </cell>
        </row>
        <row r="9">
          <cell r="A9" t="str">
            <v>Enfants</v>
          </cell>
          <cell r="R9">
            <v>18406</v>
          </cell>
        </row>
        <row r="10">
          <cell r="A10" t="str">
            <v>Jeunes</v>
          </cell>
          <cell r="R10">
            <v>4138</v>
          </cell>
        </row>
        <row r="11">
          <cell r="A11" t="str">
            <v>Personnel</v>
          </cell>
          <cell r="R11">
            <v>396</v>
          </cell>
        </row>
      </sheetData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9 brut"/>
      <sheetName val="Graphique1"/>
      <sheetName val="2019 trié"/>
      <sheetName val="2019 Pour rapport"/>
      <sheetName val="Trié pour fiches"/>
      <sheetName val="Montpellier pour fiches"/>
      <sheetName val="Etude PL"/>
    </sheetNames>
    <sheetDataSet>
      <sheetData sheetId="0"/>
      <sheetData sheetId="1" refreshError="1"/>
      <sheetData sheetId="2">
        <row r="90">
          <cell r="U90" t="str">
            <v xml:space="preserve">Montpellier </v>
          </cell>
          <cell r="V90">
            <v>28692</v>
          </cell>
        </row>
        <row r="91">
          <cell r="U91" t="str">
            <v>Communes dotées d'une médiathèque métropolitaine</v>
          </cell>
          <cell r="V91">
            <v>9729</v>
          </cell>
        </row>
        <row r="92">
          <cell r="U92" t="str">
            <v>Communes Métropole hors Montpellier</v>
          </cell>
          <cell r="V92">
            <v>5439</v>
          </cell>
        </row>
        <row r="93">
          <cell r="U93" t="str">
            <v>Communes Hérault hors Métropole</v>
          </cell>
          <cell r="V93">
            <v>2323</v>
          </cell>
        </row>
        <row r="94">
          <cell r="U94" t="str">
            <v>Hors Hérault</v>
          </cell>
          <cell r="V94">
            <v>131</v>
          </cell>
        </row>
        <row r="95">
          <cell r="U95" t="str">
            <v>Autres, non renseigné</v>
          </cell>
          <cell r="V95">
            <v>1928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 ages"/>
      <sheetName val="Graph sexe"/>
      <sheetName val="Abonnés par âge"/>
      <sheetName val="Feuil1"/>
    </sheetNames>
    <sheetDataSet>
      <sheetData sheetId="0" refreshError="1"/>
      <sheetData sheetId="1" refreshError="1"/>
      <sheetData sheetId="2">
        <row r="5">
          <cell r="V5" t="str">
            <v>00 - 02 ans</v>
          </cell>
          <cell r="W5">
            <v>0.57983193277310929</v>
          </cell>
          <cell r="X5">
            <v>0.42016806722689076</v>
          </cell>
        </row>
        <row r="6">
          <cell r="V6" t="str">
            <v>03 - 10 ans</v>
          </cell>
          <cell r="W6">
            <v>0.55571082541457051</v>
          </cell>
          <cell r="X6">
            <v>0.44428917458542949</v>
          </cell>
        </row>
        <row r="7">
          <cell r="V7" t="str">
            <v>11 - 14 ans</v>
          </cell>
          <cell r="W7">
            <v>0.52762730227518961</v>
          </cell>
          <cell r="X7">
            <v>0.47237269772481039</v>
          </cell>
        </row>
        <row r="8">
          <cell r="V8" t="str">
            <v>15 - 17 ans</v>
          </cell>
          <cell r="W8">
            <v>0.49465126230209672</v>
          </cell>
          <cell r="X8">
            <v>0.50534873769790334</v>
          </cell>
        </row>
        <row r="9">
          <cell r="V9" t="str">
            <v>18 - 24 ans</v>
          </cell>
          <cell r="W9">
            <v>0.63321917808219175</v>
          </cell>
          <cell r="X9">
            <v>0.3667808219178082</v>
          </cell>
        </row>
        <row r="10">
          <cell r="V10" t="str">
            <v>25 - 29 ans</v>
          </cell>
          <cell r="W10">
            <v>0.65931514799767843</v>
          </cell>
          <cell r="X10">
            <v>0.34068485200232151</v>
          </cell>
        </row>
        <row r="11">
          <cell r="V11" t="str">
            <v>30 - 39 ans</v>
          </cell>
          <cell r="W11">
            <v>0.7164767747589833</v>
          </cell>
          <cell r="X11">
            <v>0.28352322524101664</v>
          </cell>
        </row>
        <row r="12">
          <cell r="V12" t="str">
            <v>40 - 59 ans</v>
          </cell>
          <cell r="W12">
            <v>0.66825855175477566</v>
          </cell>
          <cell r="X12">
            <v>0.33174144824522434</v>
          </cell>
        </row>
        <row r="13">
          <cell r="V13" t="str">
            <v>60 - 74 ans</v>
          </cell>
          <cell r="W13">
            <v>0.68127613442775281</v>
          </cell>
          <cell r="X13">
            <v>0.31872386557224719</v>
          </cell>
        </row>
        <row r="14">
          <cell r="V14" t="str">
            <v>75 et plus</v>
          </cell>
          <cell r="W14">
            <v>0.6556291390728477</v>
          </cell>
          <cell r="X14">
            <v>0.3443708609271523</v>
          </cell>
        </row>
        <row r="34">
          <cell r="A34" t="str">
            <v>00 - 02 ans</v>
          </cell>
          <cell r="S34">
            <v>2.8120904852950653E-2</v>
          </cell>
        </row>
        <row r="35">
          <cell r="A35" t="str">
            <v>03 - 10 ans</v>
          </cell>
          <cell r="S35">
            <v>0.23059571634191928</v>
          </cell>
        </row>
        <row r="36">
          <cell r="A36" t="str">
            <v>11 - 14 ans</v>
          </cell>
          <cell r="S36">
            <v>0.11897140647489741</v>
          </cell>
        </row>
        <row r="37">
          <cell r="A37" t="str">
            <v>15 - 17 ans</v>
          </cell>
          <cell r="S37">
            <v>5.020516015381641E-2</v>
          </cell>
        </row>
        <row r="38">
          <cell r="A38" t="str">
            <v>18 - 24 ans</v>
          </cell>
          <cell r="S38">
            <v>6.2729596768996115E-2</v>
          </cell>
        </row>
        <row r="39">
          <cell r="A39" t="str">
            <v>25 - 29 ans</v>
          </cell>
          <cell r="S39">
            <v>3.7014758641431611E-2</v>
          </cell>
        </row>
        <row r="40">
          <cell r="A40" t="str">
            <v>30 - 39 ans</v>
          </cell>
          <cell r="S40">
            <v>9.8047219059485699E-2</v>
          </cell>
        </row>
        <row r="41">
          <cell r="A41" t="str">
            <v>40 - 59 ans</v>
          </cell>
          <cell r="S41">
            <v>0.19343057853015103</v>
          </cell>
        </row>
        <row r="42">
          <cell r="A42" t="str">
            <v>60 - 74 ans</v>
          </cell>
          <cell r="S42">
            <v>0.13871404326623557</v>
          </cell>
        </row>
        <row r="43">
          <cell r="A43" t="str">
            <v>75 et plus</v>
          </cell>
          <cell r="S43">
            <v>4.217061591011622E-2</v>
          </cell>
        </row>
      </sheetData>
      <sheetData sheetId="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ique1"/>
      <sheetName val="CSP 2019 regroupement"/>
      <sheetName val="INSEE"/>
    </sheetNames>
    <sheetDataSet>
      <sheetData sheetId="0" refreshError="1"/>
      <sheetData sheetId="1">
        <row r="2">
          <cell r="A2" t="str">
            <v>Enfants de moins de 14 ans</v>
          </cell>
          <cell r="S2">
            <v>0.17627793209236764</v>
          </cell>
        </row>
        <row r="3">
          <cell r="A3" t="str">
            <v>Elèves, étudiants</v>
          </cell>
          <cell r="S3">
            <v>0.19638489283197214</v>
          </cell>
        </row>
        <row r="4">
          <cell r="A4" t="str">
            <v>Agriculteurs exploitants</v>
          </cell>
          <cell r="S4">
            <v>1.0778989262468389E-3</v>
          </cell>
        </row>
        <row r="5">
          <cell r="A5" t="str">
            <v>Artisans, commerçants, chefs d'entreprises</v>
          </cell>
          <cell r="S5">
            <v>1.0488785705401932E-2</v>
          </cell>
        </row>
        <row r="6">
          <cell r="A6" t="str">
            <v>Cadres et professions intellectuelles supérieures</v>
          </cell>
          <cell r="S6">
            <v>0.10393433108080097</v>
          </cell>
        </row>
        <row r="7">
          <cell r="A7" t="str">
            <v>Professions intermédiaires</v>
          </cell>
          <cell r="S7">
            <v>8.9548526180506613E-2</v>
          </cell>
        </row>
        <row r="8">
          <cell r="A8" t="str">
            <v xml:space="preserve">Employés </v>
          </cell>
          <cell r="S8">
            <v>5.3438912151237514E-2</v>
          </cell>
        </row>
        <row r="9">
          <cell r="A9" t="str">
            <v>Ouvriers</v>
          </cell>
          <cell r="S9">
            <v>5.8455287923386261E-3</v>
          </cell>
        </row>
        <row r="10">
          <cell r="A10" t="str">
            <v>Retraités</v>
          </cell>
          <cell r="S10">
            <v>8.1920318394759759E-2</v>
          </cell>
        </row>
        <row r="11">
          <cell r="A11" t="str">
            <v>Chômeurs nayant jamais travaillé</v>
          </cell>
          <cell r="S11">
            <v>1.5816093860121887E-2</v>
          </cell>
        </row>
        <row r="12">
          <cell r="A12" t="str">
            <v xml:space="preserve">Personnes sans activité professionnelle, de - ou + de 60 ans (sauf retraités) </v>
          </cell>
          <cell r="S12">
            <v>5.7004270138053981E-2</v>
          </cell>
        </row>
        <row r="13">
          <cell r="A13" t="str">
            <v>Collectivités</v>
          </cell>
          <cell r="S13">
            <v>1.9298536544919365E-2</v>
          </cell>
        </row>
        <row r="14">
          <cell r="A14" t="str">
            <v>Autres</v>
          </cell>
          <cell r="S14">
            <v>0.18896397330127274</v>
          </cell>
        </row>
      </sheetData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ique2"/>
      <sheetName val="Pour rapport"/>
    </sheetNames>
    <sheetDataSet>
      <sheetData sheetId="0" refreshError="1"/>
      <sheetData sheetId="1">
        <row r="2">
          <cell r="B2" t="str">
            <v>Réseau</v>
          </cell>
          <cell r="C2" t="str">
            <v>Zola services</v>
          </cell>
          <cell r="D2" t="str">
            <v>zola Forum</v>
          </cell>
          <cell r="E2" t="str">
            <v>Zola Recherche</v>
          </cell>
          <cell r="F2" t="str">
            <v>Zola
Centre de Ressources</v>
          </cell>
          <cell r="G2" t="str">
            <v>Fellini</v>
          </cell>
          <cell r="H2" t="str">
            <v>Hugo</v>
          </cell>
          <cell r="I2" t="str">
            <v>Rousseau</v>
          </cell>
          <cell r="J2" t="str">
            <v>Garcia Lorca</v>
          </cell>
          <cell r="K2" t="str">
            <v>La Gare</v>
          </cell>
          <cell r="L2" t="str">
            <v>Shakespeare</v>
          </cell>
          <cell r="M2" t="str">
            <v>Giroud</v>
          </cell>
          <cell r="N2" t="str">
            <v>Césaire</v>
          </cell>
          <cell r="O2" t="str">
            <v>Camus</v>
          </cell>
          <cell r="P2" t="str">
            <v>La Fontaine</v>
          </cell>
          <cell r="Q2" t="str">
            <v>Sand</v>
          </cell>
          <cell r="R2" t="str">
            <v>Langevin</v>
          </cell>
          <cell r="S2" t="str">
            <v>Giono</v>
          </cell>
          <cell r="T2" t="str">
            <v>Verne</v>
          </cell>
        </row>
        <row r="6">
          <cell r="B6">
            <v>1340</v>
          </cell>
          <cell r="C6">
            <v>12736</v>
          </cell>
          <cell r="D6">
            <v>236</v>
          </cell>
          <cell r="E6">
            <v>517</v>
          </cell>
          <cell r="F6">
            <v>2239</v>
          </cell>
          <cell r="G6">
            <v>1842</v>
          </cell>
          <cell r="H6">
            <v>3653</v>
          </cell>
          <cell r="I6">
            <v>3463</v>
          </cell>
          <cell r="J6">
            <v>2610</v>
          </cell>
          <cell r="K6">
            <v>2477</v>
          </cell>
          <cell r="L6">
            <v>3080</v>
          </cell>
          <cell r="M6">
            <v>2901</v>
          </cell>
          <cell r="N6">
            <v>2752</v>
          </cell>
          <cell r="O6">
            <v>3501</v>
          </cell>
          <cell r="P6">
            <v>811</v>
          </cell>
          <cell r="Q6">
            <v>1189</v>
          </cell>
          <cell r="R6">
            <v>733</v>
          </cell>
          <cell r="S6">
            <v>2422</v>
          </cell>
          <cell r="T6">
            <v>2408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5"/>
  <sheetViews>
    <sheetView zoomScaleNormal="100" workbookViewId="0">
      <selection sqref="A1:S1"/>
    </sheetView>
  </sheetViews>
  <sheetFormatPr baseColWidth="10" defaultRowHeight="12.75"/>
  <cols>
    <col min="1" max="1" width="9.7109375" customWidth="1"/>
    <col min="2" max="8" width="7.42578125" customWidth="1"/>
    <col min="9" max="9" width="7.5703125" bestFit="1" customWidth="1"/>
    <col min="10" max="10" width="7.28515625" bestFit="1" customWidth="1"/>
    <col min="11" max="12" width="7" bestFit="1" customWidth="1"/>
    <col min="13" max="16" width="7.42578125" customWidth="1"/>
    <col min="17" max="17" width="9.140625" customWidth="1"/>
    <col min="18" max="18" width="9" customWidth="1"/>
    <col min="19" max="19" width="9.5703125" customWidth="1"/>
  </cols>
  <sheetData>
    <row r="1" spans="1:19" ht="15.75">
      <c r="A1" s="428" t="s">
        <v>0</v>
      </c>
      <c r="B1" s="428"/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  <c r="N1" s="428"/>
      <c r="O1" s="428"/>
      <c r="P1" s="428"/>
      <c r="Q1" s="428"/>
      <c r="R1" s="428"/>
      <c r="S1" s="428"/>
    </row>
    <row r="2" spans="1:19" s="7" customFormat="1" ht="66.75" customHeight="1">
      <c r="A2" s="1">
        <v>2019</v>
      </c>
      <c r="B2" s="2" t="s">
        <v>1</v>
      </c>
      <c r="C2" s="2" t="s">
        <v>2</v>
      </c>
      <c r="D2" s="2" t="s">
        <v>3</v>
      </c>
      <c r="E2" s="3" t="s">
        <v>4</v>
      </c>
      <c r="F2" s="2" t="s">
        <v>5</v>
      </c>
      <c r="G2" s="2" t="s">
        <v>6</v>
      </c>
      <c r="H2" s="2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  <c r="O2" s="3" t="s">
        <v>14</v>
      </c>
      <c r="P2" s="3" t="s">
        <v>15</v>
      </c>
      <c r="Q2" s="4" t="s">
        <v>16</v>
      </c>
      <c r="R2" s="5" t="s">
        <v>17</v>
      </c>
      <c r="S2" s="6" t="s">
        <v>18</v>
      </c>
    </row>
    <row r="3" spans="1:19" ht="15" customHeight="1">
      <c r="A3" s="8" t="s">
        <v>19</v>
      </c>
      <c r="B3" s="9">
        <v>65726</v>
      </c>
      <c r="C3" s="10">
        <v>13561</v>
      </c>
      <c r="D3" s="10">
        <v>9551</v>
      </c>
      <c r="E3" s="10">
        <v>14718</v>
      </c>
      <c r="F3" s="10">
        <v>6548</v>
      </c>
      <c r="G3" s="10">
        <v>5264</v>
      </c>
      <c r="H3" s="10">
        <v>8466</v>
      </c>
      <c r="I3" s="10">
        <v>7612</v>
      </c>
      <c r="J3" s="10">
        <v>6530</v>
      </c>
      <c r="K3" s="10">
        <v>7396</v>
      </c>
      <c r="L3" s="10">
        <v>774</v>
      </c>
      <c r="M3" s="10">
        <v>1993</v>
      </c>
      <c r="N3" s="10">
        <v>6364</v>
      </c>
      <c r="O3" s="10">
        <v>4358</v>
      </c>
      <c r="P3" s="10">
        <v>993</v>
      </c>
      <c r="Q3" s="11">
        <v>159854</v>
      </c>
      <c r="R3" s="12">
        <v>151622</v>
      </c>
      <c r="S3" s="13">
        <f t="shared" ref="S3:S14" si="0">+(Q3-R3)/R3</f>
        <v>5.429291263800768E-2</v>
      </c>
    </row>
    <row r="4" spans="1:19" ht="15" customHeight="1">
      <c r="A4" s="8" t="s">
        <v>20</v>
      </c>
      <c r="B4" s="10">
        <v>57257</v>
      </c>
      <c r="C4" s="10">
        <v>13831</v>
      </c>
      <c r="D4" s="10">
        <v>9336</v>
      </c>
      <c r="E4" s="10">
        <v>14131</v>
      </c>
      <c r="F4" s="10">
        <v>6399</v>
      </c>
      <c r="G4" s="10">
        <v>4881</v>
      </c>
      <c r="H4" s="10">
        <v>9369</v>
      </c>
      <c r="I4" s="10">
        <v>7002</v>
      </c>
      <c r="J4" s="10">
        <v>8878</v>
      </c>
      <c r="K4" s="10">
        <v>5598</v>
      </c>
      <c r="L4" s="10">
        <v>1079</v>
      </c>
      <c r="M4" s="10">
        <v>2159</v>
      </c>
      <c r="N4" s="10">
        <v>5391</v>
      </c>
      <c r="O4" s="10">
        <v>4018</v>
      </c>
      <c r="P4" s="10">
        <v>850</v>
      </c>
      <c r="Q4" s="11">
        <v>150179</v>
      </c>
      <c r="R4" s="12">
        <v>136582</v>
      </c>
      <c r="S4" s="13">
        <f t="shared" si="0"/>
        <v>9.9551917529396267E-2</v>
      </c>
    </row>
    <row r="5" spans="1:19" ht="15" customHeight="1">
      <c r="A5" s="8" t="s">
        <v>21</v>
      </c>
      <c r="B5" s="10">
        <v>67035</v>
      </c>
      <c r="C5" s="10">
        <v>13843</v>
      </c>
      <c r="D5" s="10">
        <v>10228</v>
      </c>
      <c r="E5" s="10">
        <v>13452</v>
      </c>
      <c r="F5" s="10">
        <v>8173</v>
      </c>
      <c r="G5" s="10">
        <v>5255</v>
      </c>
      <c r="H5" s="10">
        <v>9818</v>
      </c>
      <c r="I5" s="10">
        <v>7814</v>
      </c>
      <c r="J5" s="10">
        <v>10437</v>
      </c>
      <c r="K5" s="10">
        <v>8057</v>
      </c>
      <c r="L5" s="10">
        <v>1005</v>
      </c>
      <c r="M5" s="10">
        <v>2377</v>
      </c>
      <c r="N5" s="10">
        <v>5363</v>
      </c>
      <c r="O5" s="10">
        <v>4521</v>
      </c>
      <c r="P5" s="10">
        <v>1034</v>
      </c>
      <c r="Q5" s="11">
        <v>168412</v>
      </c>
      <c r="R5" s="12">
        <v>149901</v>
      </c>
      <c r="S5" s="13">
        <f t="shared" si="0"/>
        <v>0.12348816885811302</v>
      </c>
    </row>
    <row r="6" spans="1:19" ht="15" customHeight="1">
      <c r="A6" s="8" t="s">
        <v>22</v>
      </c>
      <c r="B6" s="10">
        <v>60646</v>
      </c>
      <c r="C6" s="10">
        <v>12547</v>
      </c>
      <c r="D6" s="10">
        <v>9427</v>
      </c>
      <c r="E6" s="10">
        <v>14226</v>
      </c>
      <c r="F6" s="10">
        <v>8034</v>
      </c>
      <c r="G6" s="10">
        <v>5726</v>
      </c>
      <c r="H6" s="10">
        <v>8851</v>
      </c>
      <c r="I6" s="10">
        <v>7012</v>
      </c>
      <c r="J6" s="10">
        <v>6680</v>
      </c>
      <c r="K6" s="10">
        <v>8511</v>
      </c>
      <c r="L6" s="10">
        <v>1099</v>
      </c>
      <c r="M6" s="10">
        <v>2317</v>
      </c>
      <c r="N6" s="10">
        <v>6219</v>
      </c>
      <c r="O6" s="10">
        <v>3933</v>
      </c>
      <c r="P6" s="10">
        <v>962</v>
      </c>
      <c r="Q6" s="11">
        <v>156190</v>
      </c>
      <c r="R6" s="12">
        <v>130498</v>
      </c>
      <c r="S6" s="13">
        <f t="shared" si="0"/>
        <v>0.19687658048399209</v>
      </c>
    </row>
    <row r="7" spans="1:19" ht="15" customHeight="1">
      <c r="A7" s="8" t="s">
        <v>23</v>
      </c>
      <c r="B7" s="10">
        <v>48232</v>
      </c>
      <c r="C7" s="10">
        <v>10280</v>
      </c>
      <c r="D7" s="10">
        <v>8397</v>
      </c>
      <c r="E7" s="10">
        <v>11690</v>
      </c>
      <c r="F7" s="10">
        <v>6693</v>
      </c>
      <c r="G7" s="10">
        <v>4279</v>
      </c>
      <c r="H7" s="10">
        <v>7524</v>
      </c>
      <c r="I7" s="10">
        <v>6491</v>
      </c>
      <c r="J7" s="10">
        <v>4585</v>
      </c>
      <c r="K7" s="10">
        <v>7607</v>
      </c>
      <c r="L7" s="10">
        <v>852</v>
      </c>
      <c r="M7" s="10">
        <v>1859</v>
      </c>
      <c r="N7" s="10">
        <v>4703</v>
      </c>
      <c r="O7" s="10">
        <v>3655</v>
      </c>
      <c r="P7" s="10">
        <v>903</v>
      </c>
      <c r="Q7" s="11">
        <v>127750</v>
      </c>
      <c r="R7" s="12">
        <v>120219</v>
      </c>
      <c r="S7" s="13">
        <f t="shared" si="0"/>
        <v>6.264400801869921E-2</v>
      </c>
    </row>
    <row r="8" spans="1:19" ht="15" customHeight="1">
      <c r="A8" s="8" t="s">
        <v>24</v>
      </c>
      <c r="B8" s="10">
        <v>49777</v>
      </c>
      <c r="C8" s="10">
        <v>9624</v>
      </c>
      <c r="D8" s="10">
        <v>8152</v>
      </c>
      <c r="E8" s="10">
        <v>10934</v>
      </c>
      <c r="F8" s="10">
        <v>6260</v>
      </c>
      <c r="G8" s="10">
        <v>4345</v>
      </c>
      <c r="H8" s="10">
        <v>7085</v>
      </c>
      <c r="I8" s="10">
        <v>6516</v>
      </c>
      <c r="J8" s="10">
        <v>4257</v>
      </c>
      <c r="K8" s="10">
        <v>8149</v>
      </c>
      <c r="L8" s="10">
        <v>1057</v>
      </c>
      <c r="M8" s="10">
        <v>1859</v>
      </c>
      <c r="N8" s="10">
        <v>5315</v>
      </c>
      <c r="O8" s="10">
        <v>2391</v>
      </c>
      <c r="P8" s="10">
        <v>792</v>
      </c>
      <c r="Q8" s="11">
        <v>126513</v>
      </c>
      <c r="R8" s="12">
        <v>118026</v>
      </c>
      <c r="S8" s="13">
        <f t="shared" si="0"/>
        <v>7.190788470337045E-2</v>
      </c>
    </row>
    <row r="9" spans="1:19" ht="15" customHeight="1">
      <c r="A9" s="8" t="s">
        <v>25</v>
      </c>
      <c r="B9" s="10">
        <v>41031</v>
      </c>
      <c r="C9" s="10">
        <v>9456</v>
      </c>
      <c r="D9" s="10">
        <v>6488</v>
      </c>
      <c r="E9" s="10">
        <v>9823</v>
      </c>
      <c r="F9" s="10">
        <v>0</v>
      </c>
      <c r="G9" s="10">
        <v>1912</v>
      </c>
      <c r="H9" s="10">
        <v>6018</v>
      </c>
      <c r="I9" s="10">
        <v>5633</v>
      </c>
      <c r="J9" s="10">
        <v>2329</v>
      </c>
      <c r="K9" s="10">
        <v>6083</v>
      </c>
      <c r="L9" s="10">
        <v>1096</v>
      </c>
      <c r="M9" s="10">
        <v>1963</v>
      </c>
      <c r="N9" s="10">
        <v>4117</v>
      </c>
      <c r="O9" s="10">
        <v>0</v>
      </c>
      <c r="P9" s="10">
        <v>517</v>
      </c>
      <c r="Q9" s="11">
        <v>96466</v>
      </c>
      <c r="R9" s="12">
        <v>74249</v>
      </c>
      <c r="S9" s="13">
        <f t="shared" si="0"/>
        <v>0.29922288515670242</v>
      </c>
    </row>
    <row r="10" spans="1:19" ht="15" customHeight="1">
      <c r="A10" s="8" t="s">
        <v>26</v>
      </c>
      <c r="B10" s="10">
        <v>25515</v>
      </c>
      <c r="C10" s="10">
        <v>5668</v>
      </c>
      <c r="D10" s="10">
        <v>2646</v>
      </c>
      <c r="E10" s="10">
        <v>3013</v>
      </c>
      <c r="F10" s="10">
        <v>6291</v>
      </c>
      <c r="G10" s="10">
        <v>2016</v>
      </c>
      <c r="H10" s="10">
        <v>0</v>
      </c>
      <c r="I10" s="10">
        <v>1837</v>
      </c>
      <c r="J10" s="10">
        <v>4104</v>
      </c>
      <c r="K10" s="10">
        <v>627</v>
      </c>
      <c r="L10" s="10">
        <v>432</v>
      </c>
      <c r="M10" s="10">
        <v>783</v>
      </c>
      <c r="N10" s="10">
        <v>1610</v>
      </c>
      <c r="O10" s="10">
        <v>0</v>
      </c>
      <c r="P10" s="10">
        <v>205</v>
      </c>
      <c r="Q10" s="11">
        <v>54747</v>
      </c>
      <c r="R10" s="12">
        <v>57535</v>
      </c>
      <c r="S10" s="13">
        <f t="shared" si="0"/>
        <v>-4.8457460676110196E-2</v>
      </c>
    </row>
    <row r="11" spans="1:19" ht="15" customHeight="1">
      <c r="A11" s="8" t="s">
        <v>27</v>
      </c>
      <c r="B11" s="10">
        <v>46159</v>
      </c>
      <c r="C11" s="10">
        <v>9507</v>
      </c>
      <c r="D11" s="10">
        <v>8234</v>
      </c>
      <c r="E11" s="10">
        <v>11224</v>
      </c>
      <c r="F11" s="10">
        <v>4124</v>
      </c>
      <c r="G11" s="10">
        <v>4251</v>
      </c>
      <c r="H11" s="10">
        <v>8729</v>
      </c>
      <c r="I11" s="10">
        <v>5472</v>
      </c>
      <c r="J11" s="10">
        <v>4620</v>
      </c>
      <c r="K11" s="10">
        <v>4135</v>
      </c>
      <c r="L11" s="10">
        <v>1734</v>
      </c>
      <c r="M11" s="10">
        <v>1921</v>
      </c>
      <c r="N11" s="10">
        <v>4206</v>
      </c>
      <c r="O11" s="10">
        <v>2832</v>
      </c>
      <c r="P11" s="10">
        <v>610</v>
      </c>
      <c r="Q11" s="11">
        <v>117758</v>
      </c>
      <c r="R11" s="12">
        <v>119302</v>
      </c>
      <c r="S11" s="13">
        <f t="shared" si="0"/>
        <v>-1.2941945650533939E-2</v>
      </c>
    </row>
    <row r="12" spans="1:19" ht="15" customHeight="1">
      <c r="A12" s="8" t="s">
        <v>28</v>
      </c>
      <c r="B12" s="10">
        <v>64250</v>
      </c>
      <c r="C12" s="10">
        <v>14581</v>
      </c>
      <c r="D12" s="10">
        <v>10225</v>
      </c>
      <c r="E12" s="10">
        <v>17411</v>
      </c>
      <c r="F12" s="10">
        <v>6889</v>
      </c>
      <c r="G12" s="10">
        <v>5219</v>
      </c>
      <c r="H12" s="10">
        <v>10674</v>
      </c>
      <c r="I12" s="10">
        <v>7447</v>
      </c>
      <c r="J12" s="10">
        <v>6224</v>
      </c>
      <c r="K12" s="10">
        <v>12906</v>
      </c>
      <c r="L12" s="10">
        <v>2062</v>
      </c>
      <c r="M12" s="10">
        <v>2479</v>
      </c>
      <c r="N12" s="10">
        <v>5427</v>
      </c>
      <c r="O12" s="10">
        <v>5861</v>
      </c>
      <c r="P12" s="10">
        <v>1171</v>
      </c>
      <c r="Q12" s="11">
        <v>172826</v>
      </c>
      <c r="R12" s="12">
        <v>149881</v>
      </c>
      <c r="S12" s="13">
        <f t="shared" si="0"/>
        <v>0.15308811657248084</v>
      </c>
    </row>
    <row r="13" spans="1:19" ht="15" customHeight="1">
      <c r="A13" s="8" t="s">
        <v>29</v>
      </c>
      <c r="B13" s="10">
        <v>58010</v>
      </c>
      <c r="C13" s="10">
        <v>12991</v>
      </c>
      <c r="D13" s="10">
        <v>9686</v>
      </c>
      <c r="E13" s="10">
        <v>15576</v>
      </c>
      <c r="F13" s="10">
        <v>5798</v>
      </c>
      <c r="G13" s="10">
        <v>4722</v>
      </c>
      <c r="H13" s="10">
        <v>8956</v>
      </c>
      <c r="I13" s="10">
        <v>8092</v>
      </c>
      <c r="J13" s="10">
        <v>5957</v>
      </c>
      <c r="K13" s="10">
        <v>7748</v>
      </c>
      <c r="L13" s="10">
        <v>1829</v>
      </c>
      <c r="M13" s="10">
        <v>2340</v>
      </c>
      <c r="N13" s="10">
        <v>5078</v>
      </c>
      <c r="O13" s="10">
        <v>5971</v>
      </c>
      <c r="P13" s="10">
        <v>1162</v>
      </c>
      <c r="Q13" s="11">
        <v>153916</v>
      </c>
      <c r="R13" s="12">
        <v>150761</v>
      </c>
      <c r="S13" s="13">
        <f t="shared" si="0"/>
        <v>2.0927162860421462E-2</v>
      </c>
    </row>
    <row r="14" spans="1:19" ht="15" customHeight="1">
      <c r="A14" s="8" t="s">
        <v>30</v>
      </c>
      <c r="B14" s="10">
        <v>47708</v>
      </c>
      <c r="C14" s="10">
        <v>11083</v>
      </c>
      <c r="D14" s="10">
        <v>7596</v>
      </c>
      <c r="E14" s="10">
        <v>14361</v>
      </c>
      <c r="F14" s="10">
        <v>4083</v>
      </c>
      <c r="G14" s="10">
        <v>3341</v>
      </c>
      <c r="H14" s="10">
        <v>7400</v>
      </c>
      <c r="I14" s="10">
        <v>5675</v>
      </c>
      <c r="J14" s="10">
        <v>4667</v>
      </c>
      <c r="K14" s="10">
        <v>6041</v>
      </c>
      <c r="L14" s="10">
        <v>1430</v>
      </c>
      <c r="M14" s="10">
        <v>2292</v>
      </c>
      <c r="N14" s="10">
        <v>4047</v>
      </c>
      <c r="O14" s="10">
        <v>4113</v>
      </c>
      <c r="P14" s="10">
        <v>808</v>
      </c>
      <c r="Q14" s="11">
        <v>124645</v>
      </c>
      <c r="R14" s="12">
        <v>145218</v>
      </c>
      <c r="S14" s="13">
        <f t="shared" si="0"/>
        <v>-0.14166976545607293</v>
      </c>
    </row>
    <row r="15" spans="1:19" ht="25.5">
      <c r="A15" s="14" t="s">
        <v>31</v>
      </c>
      <c r="B15" s="15">
        <v>631346</v>
      </c>
      <c r="C15" s="16">
        <v>136972</v>
      </c>
      <c r="D15" s="16">
        <v>99966</v>
      </c>
      <c r="E15" s="16">
        <v>150559</v>
      </c>
      <c r="F15" s="16">
        <v>69292</v>
      </c>
      <c r="G15" s="16">
        <v>51211</v>
      </c>
      <c r="H15" s="16">
        <v>92890</v>
      </c>
      <c r="I15" s="16">
        <v>76603</v>
      </c>
      <c r="J15" s="16">
        <v>69268</v>
      </c>
      <c r="K15" s="16">
        <v>82858</v>
      </c>
      <c r="L15" s="16">
        <v>14449</v>
      </c>
      <c r="M15" s="16">
        <v>24342</v>
      </c>
      <c r="N15" s="16">
        <v>57840</v>
      </c>
      <c r="O15" s="16">
        <v>41653</v>
      </c>
      <c r="P15" s="16">
        <v>10007</v>
      </c>
      <c r="Q15" s="17">
        <v>1609256</v>
      </c>
      <c r="R15" s="18">
        <v>1503794</v>
      </c>
      <c r="S15" s="19">
        <f>+(Q15-R15)/R15</f>
        <v>7.0130616294519069E-2</v>
      </c>
    </row>
    <row r="16" spans="1:19" ht="25.5">
      <c r="A16" s="20" t="s">
        <v>32</v>
      </c>
      <c r="B16" s="21">
        <v>662827</v>
      </c>
      <c r="C16" s="22">
        <v>152006</v>
      </c>
      <c r="D16" s="22">
        <v>100344</v>
      </c>
      <c r="E16" s="22">
        <v>53472</v>
      </c>
      <c r="F16" s="22">
        <v>67650</v>
      </c>
      <c r="G16" s="22">
        <v>52032</v>
      </c>
      <c r="H16" s="22">
        <v>92185</v>
      </c>
      <c r="I16" s="22">
        <v>80604</v>
      </c>
      <c r="J16" s="22">
        <v>31346</v>
      </c>
      <c r="K16" s="22">
        <v>88443</v>
      </c>
      <c r="L16" s="22">
        <v>11936</v>
      </c>
      <c r="M16" s="22">
        <v>22546</v>
      </c>
      <c r="N16" s="22">
        <v>57499</v>
      </c>
      <c r="O16" s="22">
        <v>20434</v>
      </c>
      <c r="P16" s="22">
        <v>10470</v>
      </c>
      <c r="Q16" s="18">
        <v>1503794</v>
      </c>
      <c r="R16" s="429"/>
      <c r="S16" s="430"/>
    </row>
    <row r="17" spans="1:21" ht="25.5">
      <c r="A17" s="23" t="s">
        <v>18</v>
      </c>
      <c r="B17" s="24">
        <v>-4.7495047727385879E-2</v>
      </c>
      <c r="C17" s="24">
        <v>-9.8903990631948741E-2</v>
      </c>
      <c r="D17" s="24">
        <v>-3.7670413776608467E-3</v>
      </c>
      <c r="E17" s="24">
        <v>1.8156605326152004</v>
      </c>
      <c r="F17" s="24">
        <v>2.42719881744272E-2</v>
      </c>
      <c r="G17" s="24">
        <v>-1.5778751537515377E-2</v>
      </c>
      <c r="H17" s="24">
        <v>7.6476650214243099E-3</v>
      </c>
      <c r="I17" s="24">
        <v>-4.9637735099995035E-2</v>
      </c>
      <c r="J17" s="24">
        <v>1.2097875326995471</v>
      </c>
      <c r="K17" s="24">
        <v>-6.3148016236446072E-2</v>
      </c>
      <c r="L17" s="24">
        <v>0.21053954423592494</v>
      </c>
      <c r="M17" s="24">
        <v>7.965936307992548E-2</v>
      </c>
      <c r="N17" s="24">
        <v>5.9305379223986501E-3</v>
      </c>
      <c r="O17" s="24">
        <v>2.9783190066857688</v>
      </c>
      <c r="P17" s="24">
        <v>-0.51027698933150634</v>
      </c>
      <c r="Q17" s="24">
        <v>0.15656770241475484</v>
      </c>
      <c r="R17" s="431"/>
      <c r="S17" s="432"/>
    </row>
    <row r="18" spans="1:21">
      <c r="D18" s="25"/>
      <c r="F18" s="25"/>
    </row>
    <row r="19" spans="1:21" ht="12.75" customHeight="1">
      <c r="A19" s="433"/>
      <c r="B19" s="433"/>
      <c r="C19" s="26"/>
      <c r="D19" s="26"/>
      <c r="E19" s="27"/>
      <c r="F19" s="26"/>
      <c r="G19" s="26"/>
      <c r="H19" s="26"/>
      <c r="I19" s="28"/>
      <c r="J19" s="28"/>
      <c r="K19" s="29"/>
      <c r="L19" s="29"/>
      <c r="M19" s="29"/>
      <c r="N19" s="28"/>
      <c r="O19" s="28"/>
      <c r="P19" s="26"/>
      <c r="Q19" s="30"/>
      <c r="R19" s="31"/>
      <c r="S19" s="31"/>
      <c r="U19" s="32"/>
    </row>
    <row r="20" spans="1:21" ht="12.75" customHeight="1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5"/>
      <c r="S20" s="36"/>
    </row>
    <row r="21" spans="1:21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5"/>
    </row>
    <row r="22" spans="1:21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5"/>
    </row>
    <row r="23" spans="1:21">
      <c r="A23" s="33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5"/>
    </row>
    <row r="24" spans="1:21">
      <c r="A24" s="33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5"/>
    </row>
    <row r="25" spans="1:21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5"/>
    </row>
    <row r="26" spans="1:21">
      <c r="A26" s="33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5"/>
    </row>
    <row r="27" spans="1:21">
      <c r="A27" s="33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5"/>
    </row>
    <row r="28" spans="1:21">
      <c r="A28" s="33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5"/>
    </row>
    <row r="29" spans="1:21">
      <c r="A29" s="33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5"/>
    </row>
    <row r="30" spans="1:21">
      <c r="A30" s="33"/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5"/>
    </row>
    <row r="31" spans="1:21"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</row>
    <row r="32" spans="1:21"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</row>
    <row r="35" spans="1:1">
      <c r="A35" t="s">
        <v>33</v>
      </c>
    </row>
  </sheetData>
  <mergeCells count="3">
    <mergeCell ref="A1:S1"/>
    <mergeCell ref="R16:S17"/>
    <mergeCell ref="A19:B19"/>
  </mergeCells>
  <printOptions horizontalCentered="1"/>
  <pageMargins left="0.78740157480314965" right="0.19685039370078741" top="0.54" bottom="0.19685039370078741" header="0" footer="0.19685039370078741"/>
  <pageSetup paperSize="9" scale="94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0"/>
  <sheetViews>
    <sheetView zoomScaleNormal="100" workbookViewId="0">
      <selection activeCell="Y13" sqref="Y13"/>
    </sheetView>
  </sheetViews>
  <sheetFormatPr baseColWidth="10" defaultRowHeight="12.75"/>
  <cols>
    <col min="1" max="1" width="18.7109375" style="211" bestFit="1" customWidth="1"/>
    <col min="2" max="9" width="7.7109375" style="211" customWidth="1"/>
    <col min="10" max="10" width="1.85546875" style="35" customWidth="1"/>
    <col min="11" max="12" width="7.7109375" style="211" customWidth="1"/>
    <col min="13" max="13" width="1.85546875" style="35" customWidth="1"/>
    <col min="14" max="14" width="5.28515625" style="35" customWidth="1"/>
    <col min="15" max="15" width="6.140625" style="35" customWidth="1"/>
    <col min="16" max="16" width="1.85546875" style="35" customWidth="1"/>
    <col min="17" max="17" width="7" style="211" customWidth="1"/>
    <col min="18" max="18" width="6.85546875" style="211" customWidth="1"/>
    <col min="19" max="19" width="1.85546875" style="35" customWidth="1"/>
    <col min="20" max="20" width="8" style="211" customWidth="1"/>
    <col min="21" max="22" width="5.5703125" style="211" bestFit="1" customWidth="1"/>
    <col min="23" max="23" width="4" style="211" bestFit="1" customWidth="1"/>
    <col min="24" max="25" width="5.5703125" style="211" bestFit="1" customWidth="1"/>
    <col min="26" max="26" width="5.42578125" style="211" bestFit="1" customWidth="1"/>
    <col min="27" max="27" width="6.140625" style="211" bestFit="1" customWidth="1"/>
    <col min="28" max="28" width="5.5703125" style="211" bestFit="1" customWidth="1"/>
    <col min="29" max="29" width="5.5703125" style="211" customWidth="1"/>
    <col min="30" max="30" width="6.5703125" style="211" bestFit="1" customWidth="1"/>
    <col min="31" max="16384" width="11.42578125" style="211"/>
  </cols>
  <sheetData>
    <row r="1" spans="1:30" ht="26.25" customHeight="1">
      <c r="A1" s="489" t="s">
        <v>181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  <c r="R1" s="489"/>
      <c r="S1" s="489"/>
      <c r="T1" s="489"/>
      <c r="U1" s="261"/>
      <c r="V1" s="261"/>
      <c r="W1" s="261"/>
      <c r="X1" s="261"/>
      <c r="Y1" s="261"/>
      <c r="Z1" s="261"/>
      <c r="AA1" s="261"/>
      <c r="AB1" s="261"/>
      <c r="AC1" s="261"/>
      <c r="AD1" s="261"/>
    </row>
    <row r="2" spans="1:30">
      <c r="A2" s="36"/>
    </row>
    <row r="3" spans="1:30" ht="45" customHeight="1">
      <c r="A3" s="262"/>
      <c r="B3" s="490" t="s">
        <v>182</v>
      </c>
      <c r="C3" s="491"/>
      <c r="D3" s="490" t="s">
        <v>183</v>
      </c>
      <c r="E3" s="491"/>
      <c r="F3" s="490" t="s">
        <v>184</v>
      </c>
      <c r="G3" s="491"/>
      <c r="H3" s="490" t="s">
        <v>185</v>
      </c>
      <c r="I3" s="491"/>
      <c r="J3" s="263"/>
      <c r="K3" s="492" t="s">
        <v>186</v>
      </c>
      <c r="L3" s="493"/>
      <c r="M3" s="263"/>
      <c r="N3" s="494" t="s">
        <v>178</v>
      </c>
      <c r="O3" s="495"/>
      <c r="P3" s="263"/>
      <c r="Q3" s="496" t="s">
        <v>187</v>
      </c>
      <c r="R3" s="497"/>
      <c r="S3" s="263"/>
      <c r="T3" s="264" t="s">
        <v>188</v>
      </c>
    </row>
    <row r="4" spans="1:30" ht="16.5" customHeight="1">
      <c r="A4" s="265" t="s">
        <v>35</v>
      </c>
      <c r="B4" s="266">
        <v>712</v>
      </c>
      <c r="C4" s="267">
        <f>B4/T4</f>
        <v>0.16589002795899346</v>
      </c>
      <c r="D4" s="266">
        <v>1402</v>
      </c>
      <c r="E4" s="267">
        <f>D4/T4</f>
        <v>0.32665424044734387</v>
      </c>
      <c r="F4" s="266">
        <v>1427</v>
      </c>
      <c r="G4" s="267">
        <f>F4/T4</f>
        <v>0.33247903075489282</v>
      </c>
      <c r="H4" s="268">
        <f>B4+D4+F4</f>
        <v>3541</v>
      </c>
      <c r="I4" s="269">
        <f>H4/T4</f>
        <v>0.82502329916123018</v>
      </c>
      <c r="J4" s="270"/>
      <c r="K4" s="266">
        <v>656</v>
      </c>
      <c r="L4" s="267">
        <f>K4/T4</f>
        <v>0.15284249767008387</v>
      </c>
      <c r="M4" s="271"/>
      <c r="N4" s="266">
        <v>2</v>
      </c>
      <c r="O4" s="267">
        <f>N4/T4</f>
        <v>4.6598322460391424E-4</v>
      </c>
      <c r="P4" s="271"/>
      <c r="Q4" s="266">
        <v>93</v>
      </c>
      <c r="R4" s="267">
        <f>Q4/T4</f>
        <v>2.1668219944082013E-2</v>
      </c>
      <c r="S4" s="271"/>
      <c r="T4" s="272">
        <f>H4+K4+N4+Q4</f>
        <v>4292</v>
      </c>
    </row>
    <row r="5" spans="1:30" ht="16.5" customHeight="1">
      <c r="A5" s="265" t="s">
        <v>36</v>
      </c>
      <c r="B5" s="266">
        <v>190</v>
      </c>
      <c r="C5" s="267">
        <f t="shared" ref="C5:C20" si="0">B5/T5</f>
        <v>8.6996336996336993E-2</v>
      </c>
      <c r="D5" s="266">
        <v>1772</v>
      </c>
      <c r="E5" s="267">
        <f t="shared" ref="E5:E19" si="1">D5/T5</f>
        <v>0.81135531135531136</v>
      </c>
      <c r="F5" s="266">
        <v>92</v>
      </c>
      <c r="G5" s="267">
        <f t="shared" ref="G5:G20" si="2">F5/T5</f>
        <v>4.2124542124542128E-2</v>
      </c>
      <c r="H5" s="268">
        <f t="shared" ref="H5:H20" si="3">B5+D5+F5</f>
        <v>2054</v>
      </c>
      <c r="I5" s="269">
        <f t="shared" ref="I5:I20" si="4">H5/T5</f>
        <v>0.94047619047619047</v>
      </c>
      <c r="J5" s="270"/>
      <c r="K5" s="266">
        <v>33</v>
      </c>
      <c r="L5" s="267">
        <f t="shared" ref="L5:L20" si="5">K5/T5</f>
        <v>1.510989010989011E-2</v>
      </c>
      <c r="M5" s="271"/>
      <c r="N5" s="266">
        <v>1</v>
      </c>
      <c r="O5" s="267">
        <f t="shared" ref="O5:O20" si="6">N5/T5</f>
        <v>4.5787545787545788E-4</v>
      </c>
      <c r="P5" s="271"/>
      <c r="Q5" s="266">
        <v>96</v>
      </c>
      <c r="R5" s="267">
        <f t="shared" ref="R5:R20" si="7">Q5/T5</f>
        <v>4.3956043956043959E-2</v>
      </c>
      <c r="S5" s="271"/>
      <c r="T5" s="272">
        <f t="shared" ref="T5:T20" si="8">H5+K5+N5+Q5</f>
        <v>2184</v>
      </c>
      <c r="AA5" s="115"/>
    </row>
    <row r="6" spans="1:30" ht="16.5" customHeight="1">
      <c r="A6" s="265" t="s">
        <v>1</v>
      </c>
      <c r="B6" s="266">
        <v>11960</v>
      </c>
      <c r="C6" s="267">
        <f t="shared" si="0"/>
        <v>0.80096437181891245</v>
      </c>
      <c r="D6" s="266">
        <v>589</v>
      </c>
      <c r="E6" s="267">
        <f t="shared" si="1"/>
        <v>3.9445486204125371E-2</v>
      </c>
      <c r="F6" s="266">
        <v>693</v>
      </c>
      <c r="G6" s="267">
        <f t="shared" si="2"/>
        <v>4.641039378515939E-2</v>
      </c>
      <c r="H6" s="268">
        <f t="shared" si="3"/>
        <v>13242</v>
      </c>
      <c r="I6" s="269">
        <f t="shared" si="4"/>
        <v>0.88682025180819712</v>
      </c>
      <c r="J6" s="270"/>
      <c r="K6" s="266">
        <v>740</v>
      </c>
      <c r="L6" s="267">
        <f t="shared" si="5"/>
        <v>4.955799624966515E-2</v>
      </c>
      <c r="M6" s="271"/>
      <c r="N6" s="266">
        <v>88</v>
      </c>
      <c r="O6" s="267">
        <f t="shared" si="6"/>
        <v>5.8933833377980173E-3</v>
      </c>
      <c r="P6" s="271"/>
      <c r="Q6" s="266">
        <v>862</v>
      </c>
      <c r="R6" s="267">
        <f t="shared" si="7"/>
        <v>5.7728368604339671E-2</v>
      </c>
      <c r="S6" s="271"/>
      <c r="T6" s="272">
        <f t="shared" si="8"/>
        <v>14932</v>
      </c>
    </row>
    <row r="7" spans="1:30" ht="16.5" customHeight="1">
      <c r="A7" s="265" t="s">
        <v>37</v>
      </c>
      <c r="B7" s="266">
        <v>319</v>
      </c>
      <c r="C7" s="267">
        <f t="shared" si="0"/>
        <v>0.65368852459016391</v>
      </c>
      <c r="D7" s="266">
        <v>38</v>
      </c>
      <c r="E7" s="267">
        <f t="shared" si="1"/>
        <v>7.7868852459016397E-2</v>
      </c>
      <c r="F7" s="266">
        <v>57</v>
      </c>
      <c r="G7" s="267">
        <f t="shared" si="2"/>
        <v>0.11680327868852459</v>
      </c>
      <c r="H7" s="268">
        <f t="shared" si="3"/>
        <v>414</v>
      </c>
      <c r="I7" s="269">
        <f t="shared" si="4"/>
        <v>0.84836065573770492</v>
      </c>
      <c r="J7" s="270"/>
      <c r="K7" s="266">
        <v>35</v>
      </c>
      <c r="L7" s="267">
        <f t="shared" si="5"/>
        <v>7.1721311475409832E-2</v>
      </c>
      <c r="M7" s="271"/>
      <c r="N7" s="266">
        <v>3</v>
      </c>
      <c r="O7" s="267">
        <f t="shared" si="6"/>
        <v>6.1475409836065573E-3</v>
      </c>
      <c r="P7" s="271"/>
      <c r="Q7" s="266">
        <v>36</v>
      </c>
      <c r="R7" s="267">
        <f t="shared" si="7"/>
        <v>7.3770491803278687E-2</v>
      </c>
      <c r="S7" s="271"/>
      <c r="T7" s="272">
        <f>H7+K7+N7+Q7</f>
        <v>488</v>
      </c>
    </row>
    <row r="8" spans="1:30" ht="16.5" customHeight="1">
      <c r="A8" s="265" t="s">
        <v>38</v>
      </c>
      <c r="B8" s="266">
        <v>2397</v>
      </c>
      <c r="C8" s="267">
        <f t="shared" si="0"/>
        <v>0.82089041095890414</v>
      </c>
      <c r="D8" s="266">
        <v>82</v>
      </c>
      <c r="E8" s="267">
        <f t="shared" si="1"/>
        <v>2.8082191780821917E-2</v>
      </c>
      <c r="F8" s="266">
        <v>124</v>
      </c>
      <c r="G8" s="267">
        <f t="shared" si="2"/>
        <v>4.2465753424657533E-2</v>
      </c>
      <c r="H8" s="268">
        <f t="shared" si="3"/>
        <v>2603</v>
      </c>
      <c r="I8" s="269">
        <f t="shared" si="4"/>
        <v>0.89143835616438361</v>
      </c>
      <c r="J8" s="270"/>
      <c r="K8" s="266">
        <v>158</v>
      </c>
      <c r="L8" s="267">
        <f t="shared" si="5"/>
        <v>5.410958904109589E-2</v>
      </c>
      <c r="M8" s="271"/>
      <c r="N8" s="266">
        <v>11</v>
      </c>
      <c r="O8" s="267">
        <f t="shared" si="6"/>
        <v>3.767123287671233E-3</v>
      </c>
      <c r="P8" s="271"/>
      <c r="Q8" s="266">
        <v>148</v>
      </c>
      <c r="R8" s="267">
        <f t="shared" si="7"/>
        <v>5.0684931506849315E-2</v>
      </c>
      <c r="S8" s="271"/>
      <c r="T8" s="272">
        <f t="shared" si="8"/>
        <v>2920</v>
      </c>
    </row>
    <row r="9" spans="1:30" ht="16.5" customHeight="1">
      <c r="A9" s="265" t="s">
        <v>39</v>
      </c>
      <c r="B9" s="266">
        <v>56</v>
      </c>
      <c r="C9" s="267">
        <f t="shared" si="0"/>
        <v>2.2266401590457258E-2</v>
      </c>
      <c r="D9" s="266">
        <v>1036</v>
      </c>
      <c r="E9" s="267">
        <f t="shared" si="1"/>
        <v>0.41192842942345925</v>
      </c>
      <c r="F9" s="266">
        <v>1234</v>
      </c>
      <c r="G9" s="267">
        <f t="shared" si="2"/>
        <v>0.49065606361829028</v>
      </c>
      <c r="H9" s="268">
        <f t="shared" si="3"/>
        <v>2326</v>
      </c>
      <c r="I9" s="269">
        <f t="shared" si="4"/>
        <v>0.92485089463220671</v>
      </c>
      <c r="J9" s="270"/>
      <c r="K9" s="266">
        <v>160</v>
      </c>
      <c r="L9" s="267">
        <f t="shared" si="5"/>
        <v>6.3618290258449298E-2</v>
      </c>
      <c r="M9" s="271"/>
      <c r="N9" s="266">
        <v>4</v>
      </c>
      <c r="O9" s="267">
        <f t="shared" si="6"/>
        <v>1.5904572564612327E-3</v>
      </c>
      <c r="P9" s="271"/>
      <c r="Q9" s="266">
        <v>25</v>
      </c>
      <c r="R9" s="267">
        <f t="shared" si="7"/>
        <v>9.9403578528827041E-3</v>
      </c>
      <c r="S9" s="271"/>
      <c r="T9" s="272">
        <f t="shared" si="8"/>
        <v>2515</v>
      </c>
    </row>
    <row r="10" spans="1:30" ht="16.5" customHeight="1">
      <c r="A10" s="265" t="s">
        <v>6</v>
      </c>
      <c r="B10" s="266">
        <v>82</v>
      </c>
      <c r="C10" s="267">
        <f t="shared" si="0"/>
        <v>3.7528604118993135E-2</v>
      </c>
      <c r="D10" s="266">
        <v>1128</v>
      </c>
      <c r="E10" s="267">
        <f t="shared" si="1"/>
        <v>0.51624713958810065</v>
      </c>
      <c r="F10" s="266">
        <v>826</v>
      </c>
      <c r="G10" s="267">
        <f t="shared" si="2"/>
        <v>0.37803203661327234</v>
      </c>
      <c r="H10" s="268">
        <f t="shared" si="3"/>
        <v>2036</v>
      </c>
      <c r="I10" s="269">
        <f t="shared" si="4"/>
        <v>0.93180778032036615</v>
      </c>
      <c r="J10" s="270"/>
      <c r="K10" s="266">
        <v>102</v>
      </c>
      <c r="L10" s="267">
        <f t="shared" si="5"/>
        <v>4.6681922196796337E-2</v>
      </c>
      <c r="M10" s="271"/>
      <c r="N10" s="266">
        <v>1</v>
      </c>
      <c r="O10" s="267">
        <f t="shared" si="6"/>
        <v>4.5766590389016021E-4</v>
      </c>
      <c r="P10" s="271"/>
      <c r="Q10" s="266">
        <v>46</v>
      </c>
      <c r="R10" s="267">
        <f t="shared" si="7"/>
        <v>2.1052631578947368E-2</v>
      </c>
      <c r="S10" s="271"/>
      <c r="T10" s="272">
        <f t="shared" si="8"/>
        <v>2185</v>
      </c>
    </row>
    <row r="11" spans="1:30" ht="16.5" customHeight="1">
      <c r="A11" s="265" t="s">
        <v>40</v>
      </c>
      <c r="B11" s="266">
        <v>1705</v>
      </c>
      <c r="C11" s="267">
        <f t="shared" si="0"/>
        <v>0.85122316525212183</v>
      </c>
      <c r="D11" s="266">
        <v>77</v>
      </c>
      <c r="E11" s="267">
        <f t="shared" si="1"/>
        <v>3.8442336495257114E-2</v>
      </c>
      <c r="F11" s="266">
        <v>97</v>
      </c>
      <c r="G11" s="267">
        <f t="shared" si="2"/>
        <v>4.8427358961557664E-2</v>
      </c>
      <c r="H11" s="268">
        <f t="shared" si="3"/>
        <v>1879</v>
      </c>
      <c r="I11" s="269">
        <f t="shared" si="4"/>
        <v>0.9380928607089366</v>
      </c>
      <c r="J11" s="270"/>
      <c r="K11" s="266">
        <v>66</v>
      </c>
      <c r="L11" s="267">
        <f t="shared" si="5"/>
        <v>3.2950574138791815E-2</v>
      </c>
      <c r="M11" s="271"/>
      <c r="N11" s="266">
        <v>1</v>
      </c>
      <c r="O11" s="267">
        <f t="shared" si="6"/>
        <v>4.992511233150275E-4</v>
      </c>
      <c r="P11" s="271"/>
      <c r="Q11" s="266">
        <v>57</v>
      </c>
      <c r="R11" s="267">
        <f t="shared" si="7"/>
        <v>2.8457314028956564E-2</v>
      </c>
      <c r="S11" s="271"/>
      <c r="T11" s="272">
        <f t="shared" si="8"/>
        <v>2003</v>
      </c>
    </row>
    <row r="12" spans="1:30" ht="16.5" customHeight="1">
      <c r="A12" s="265" t="s">
        <v>41</v>
      </c>
      <c r="B12" s="266">
        <v>7</v>
      </c>
      <c r="C12" s="267">
        <f t="shared" si="0"/>
        <v>8.5158150851581509E-3</v>
      </c>
      <c r="D12" s="266">
        <v>743</v>
      </c>
      <c r="E12" s="267">
        <f t="shared" si="1"/>
        <v>0.90389294403892939</v>
      </c>
      <c r="F12" s="266">
        <v>12</v>
      </c>
      <c r="G12" s="267">
        <f t="shared" si="2"/>
        <v>1.4598540145985401E-2</v>
      </c>
      <c r="H12" s="268">
        <f t="shared" si="3"/>
        <v>762</v>
      </c>
      <c r="I12" s="269">
        <f t="shared" si="4"/>
        <v>0.92700729927007297</v>
      </c>
      <c r="J12" s="270"/>
      <c r="K12" s="266">
        <v>29</v>
      </c>
      <c r="L12" s="267">
        <f t="shared" si="5"/>
        <v>3.5279805352798052E-2</v>
      </c>
      <c r="M12" s="271"/>
      <c r="N12" s="266">
        <v>0</v>
      </c>
      <c r="O12" s="267">
        <f t="shared" si="6"/>
        <v>0</v>
      </c>
      <c r="P12" s="271"/>
      <c r="Q12" s="266">
        <v>31</v>
      </c>
      <c r="R12" s="267">
        <f t="shared" si="7"/>
        <v>3.7712895377128956E-2</v>
      </c>
      <c r="S12" s="271"/>
      <c r="T12" s="272">
        <f t="shared" si="8"/>
        <v>822</v>
      </c>
    </row>
    <row r="13" spans="1:30" ht="16.5" customHeight="1">
      <c r="A13" s="265" t="s">
        <v>42</v>
      </c>
      <c r="B13" s="266">
        <v>84</v>
      </c>
      <c r="C13" s="267">
        <f t="shared" si="0"/>
        <v>5.2141527001862198E-2</v>
      </c>
      <c r="D13" s="266">
        <v>1337</v>
      </c>
      <c r="E13" s="267">
        <f t="shared" si="1"/>
        <v>0.82991930477963993</v>
      </c>
      <c r="F13" s="266">
        <v>108</v>
      </c>
      <c r="G13" s="267">
        <f t="shared" si="2"/>
        <v>6.7039106145251395E-2</v>
      </c>
      <c r="H13" s="268">
        <f t="shared" si="3"/>
        <v>1529</v>
      </c>
      <c r="I13" s="269">
        <f t="shared" si="4"/>
        <v>0.94909993792675362</v>
      </c>
      <c r="J13" s="270"/>
      <c r="K13" s="266">
        <v>58</v>
      </c>
      <c r="L13" s="267">
        <f t="shared" si="5"/>
        <v>3.6002482929857228E-2</v>
      </c>
      <c r="M13" s="271"/>
      <c r="N13" s="266">
        <v>13</v>
      </c>
      <c r="O13" s="267">
        <f t="shared" si="6"/>
        <v>8.0695220360024831E-3</v>
      </c>
      <c r="P13" s="271"/>
      <c r="Q13" s="266">
        <v>11</v>
      </c>
      <c r="R13" s="267">
        <f t="shared" si="7"/>
        <v>6.8280571073867161E-3</v>
      </c>
      <c r="S13" s="271"/>
      <c r="T13" s="272">
        <f t="shared" si="8"/>
        <v>1611</v>
      </c>
    </row>
    <row r="14" spans="1:30" ht="16.5" customHeight="1">
      <c r="A14" s="265" t="s">
        <v>43</v>
      </c>
      <c r="B14" s="266">
        <v>3672</v>
      </c>
      <c r="C14" s="267">
        <f t="shared" si="0"/>
        <v>0.82129277566539927</v>
      </c>
      <c r="D14" s="266">
        <v>65</v>
      </c>
      <c r="E14" s="267">
        <f t="shared" si="1"/>
        <v>1.4538134645493177E-2</v>
      </c>
      <c r="F14" s="266">
        <v>485</v>
      </c>
      <c r="G14" s="267">
        <f t="shared" si="2"/>
        <v>0.10847685081637218</v>
      </c>
      <c r="H14" s="268">
        <f t="shared" si="3"/>
        <v>4222</v>
      </c>
      <c r="I14" s="269">
        <f t="shared" si="4"/>
        <v>0.94430776112726456</v>
      </c>
      <c r="J14" s="270"/>
      <c r="K14" s="266">
        <v>179</v>
      </c>
      <c r="L14" s="267">
        <f t="shared" si="5"/>
        <v>4.0035786177588906E-2</v>
      </c>
      <c r="M14" s="271"/>
      <c r="N14" s="266">
        <v>1</v>
      </c>
      <c r="O14" s="267">
        <f t="shared" si="6"/>
        <v>2.2366360993066427E-4</v>
      </c>
      <c r="P14" s="271"/>
      <c r="Q14" s="266">
        <v>69</v>
      </c>
      <c r="R14" s="267">
        <f t="shared" si="7"/>
        <v>1.5432789085215835E-2</v>
      </c>
      <c r="S14" s="271"/>
      <c r="T14" s="272">
        <f t="shared" si="8"/>
        <v>4471</v>
      </c>
    </row>
    <row r="15" spans="1:30" ht="16.5" customHeight="1">
      <c r="A15" s="265" t="s">
        <v>44</v>
      </c>
      <c r="B15" s="266">
        <v>70</v>
      </c>
      <c r="C15" s="267">
        <f t="shared" si="0"/>
        <v>5.7565789473684209E-2</v>
      </c>
      <c r="D15" s="266">
        <v>923</v>
      </c>
      <c r="E15" s="267">
        <f t="shared" si="1"/>
        <v>0.75904605263157898</v>
      </c>
      <c r="F15" s="266">
        <v>60</v>
      </c>
      <c r="G15" s="267">
        <f t="shared" si="2"/>
        <v>4.9342105263157895E-2</v>
      </c>
      <c r="H15" s="268">
        <f t="shared" si="3"/>
        <v>1053</v>
      </c>
      <c r="I15" s="269">
        <f t="shared" si="4"/>
        <v>0.86595394736842102</v>
      </c>
      <c r="J15" s="270"/>
      <c r="K15" s="266">
        <v>28</v>
      </c>
      <c r="L15" s="267">
        <f t="shared" si="5"/>
        <v>2.3026315789473683E-2</v>
      </c>
      <c r="M15" s="271"/>
      <c r="N15" s="266">
        <v>0</v>
      </c>
      <c r="O15" s="267">
        <f t="shared" si="6"/>
        <v>0</v>
      </c>
      <c r="P15" s="271"/>
      <c r="Q15" s="266">
        <v>135</v>
      </c>
      <c r="R15" s="267">
        <f t="shared" si="7"/>
        <v>0.11101973684210527</v>
      </c>
      <c r="S15" s="271"/>
      <c r="T15" s="272">
        <f t="shared" si="8"/>
        <v>1216</v>
      </c>
    </row>
    <row r="16" spans="1:30" ht="16.5" customHeight="1">
      <c r="A16" s="265" t="s">
        <v>11</v>
      </c>
      <c r="B16" s="266">
        <v>83</v>
      </c>
      <c r="C16" s="267">
        <f t="shared" si="0"/>
        <v>0.14285714285714285</v>
      </c>
      <c r="D16" s="266">
        <v>392</v>
      </c>
      <c r="E16" s="267">
        <f t="shared" si="1"/>
        <v>0.67469879518072284</v>
      </c>
      <c r="F16" s="266">
        <v>85</v>
      </c>
      <c r="G16" s="267">
        <f t="shared" si="2"/>
        <v>0.14629948364888123</v>
      </c>
      <c r="H16" s="268">
        <f t="shared" si="3"/>
        <v>560</v>
      </c>
      <c r="I16" s="269">
        <f t="shared" si="4"/>
        <v>0.96385542168674698</v>
      </c>
      <c r="J16" s="270"/>
      <c r="K16" s="266">
        <v>14</v>
      </c>
      <c r="L16" s="267">
        <f t="shared" si="5"/>
        <v>2.4096385542168676E-2</v>
      </c>
      <c r="M16" s="271"/>
      <c r="N16" s="266">
        <v>0</v>
      </c>
      <c r="O16" s="267">
        <f t="shared" si="6"/>
        <v>0</v>
      </c>
      <c r="P16" s="271"/>
      <c r="Q16" s="266">
        <v>7</v>
      </c>
      <c r="R16" s="267">
        <f t="shared" si="7"/>
        <v>1.2048192771084338E-2</v>
      </c>
      <c r="S16" s="271"/>
      <c r="T16" s="272">
        <f t="shared" si="8"/>
        <v>581</v>
      </c>
    </row>
    <row r="17" spans="1:20" ht="16.5" customHeight="1">
      <c r="A17" s="265" t="s">
        <v>15</v>
      </c>
      <c r="B17" s="266">
        <v>606</v>
      </c>
      <c r="C17" s="267">
        <f t="shared" si="0"/>
        <v>0.92660550458715596</v>
      </c>
      <c r="D17" s="266">
        <v>15</v>
      </c>
      <c r="E17" s="267">
        <f t="shared" si="1"/>
        <v>2.2935779816513763E-2</v>
      </c>
      <c r="F17" s="266">
        <v>11</v>
      </c>
      <c r="G17" s="267">
        <f t="shared" si="2"/>
        <v>1.6819571865443424E-2</v>
      </c>
      <c r="H17" s="268">
        <f t="shared" si="3"/>
        <v>632</v>
      </c>
      <c r="I17" s="269">
        <f t="shared" si="4"/>
        <v>0.96636085626911317</v>
      </c>
      <c r="J17" s="270"/>
      <c r="K17" s="266">
        <v>1</v>
      </c>
      <c r="L17" s="267">
        <f t="shared" si="5"/>
        <v>1.5290519877675841E-3</v>
      </c>
      <c r="M17" s="271"/>
      <c r="N17" s="266">
        <v>1</v>
      </c>
      <c r="O17" s="267">
        <f t="shared" si="6"/>
        <v>1.5290519877675841E-3</v>
      </c>
      <c r="P17" s="271"/>
      <c r="Q17" s="266">
        <v>20</v>
      </c>
      <c r="R17" s="267">
        <f t="shared" si="7"/>
        <v>3.0581039755351681E-2</v>
      </c>
      <c r="S17" s="271"/>
      <c r="T17" s="272">
        <f t="shared" si="8"/>
        <v>654</v>
      </c>
    </row>
    <row r="18" spans="1:20" ht="16.5" customHeight="1">
      <c r="A18" s="265" t="s">
        <v>45</v>
      </c>
      <c r="B18" s="266">
        <v>2335</v>
      </c>
      <c r="C18" s="267">
        <f t="shared" si="0"/>
        <v>0.90293890177880898</v>
      </c>
      <c r="D18" s="266">
        <v>30</v>
      </c>
      <c r="E18" s="267">
        <f t="shared" si="1"/>
        <v>1.1600928074245939E-2</v>
      </c>
      <c r="F18" s="266">
        <v>61</v>
      </c>
      <c r="G18" s="267">
        <f t="shared" si="2"/>
        <v>2.3588553750966745E-2</v>
      </c>
      <c r="H18" s="268">
        <f t="shared" si="3"/>
        <v>2426</v>
      </c>
      <c r="I18" s="269">
        <f t="shared" si="4"/>
        <v>0.93812838360402162</v>
      </c>
      <c r="J18" s="270"/>
      <c r="K18" s="266">
        <v>25</v>
      </c>
      <c r="L18" s="267">
        <f t="shared" si="5"/>
        <v>9.6674400618716166E-3</v>
      </c>
      <c r="M18" s="271"/>
      <c r="N18" s="266">
        <v>4</v>
      </c>
      <c r="O18" s="267">
        <f t="shared" si="6"/>
        <v>1.5467904098994587E-3</v>
      </c>
      <c r="P18" s="271"/>
      <c r="Q18" s="266">
        <v>131</v>
      </c>
      <c r="R18" s="267">
        <f t="shared" si="7"/>
        <v>5.0657385924207272E-2</v>
      </c>
      <c r="S18" s="271"/>
      <c r="T18" s="272">
        <f t="shared" si="8"/>
        <v>2586</v>
      </c>
    </row>
    <row r="19" spans="1:20" ht="16.5" customHeight="1">
      <c r="A19" s="265" t="s">
        <v>46</v>
      </c>
      <c r="B19" s="266">
        <v>4414</v>
      </c>
      <c r="C19" s="267">
        <f t="shared" si="0"/>
        <v>0.92304475115014639</v>
      </c>
      <c r="D19" s="266">
        <v>100</v>
      </c>
      <c r="E19" s="267">
        <f t="shared" si="1"/>
        <v>2.0911752404851526E-2</v>
      </c>
      <c r="F19" s="266">
        <v>67</v>
      </c>
      <c r="G19" s="267">
        <f t="shared" si="2"/>
        <v>1.4010874111250522E-2</v>
      </c>
      <c r="H19" s="268">
        <f t="shared" si="3"/>
        <v>4581</v>
      </c>
      <c r="I19" s="269">
        <f t="shared" si="4"/>
        <v>0.9579673776662484</v>
      </c>
      <c r="J19" s="270"/>
      <c r="K19" s="266">
        <v>39</v>
      </c>
      <c r="L19" s="267">
        <f t="shared" si="5"/>
        <v>8.1555834378920951E-3</v>
      </c>
      <c r="M19" s="271"/>
      <c r="N19" s="266">
        <v>1</v>
      </c>
      <c r="O19" s="267">
        <f t="shared" si="6"/>
        <v>2.0911752404851526E-4</v>
      </c>
      <c r="P19" s="271"/>
      <c r="Q19" s="266">
        <v>161</v>
      </c>
      <c r="R19" s="267">
        <f t="shared" si="7"/>
        <v>3.366792137181096E-2</v>
      </c>
      <c r="S19" s="271"/>
      <c r="T19" s="272">
        <f t="shared" si="8"/>
        <v>4782</v>
      </c>
    </row>
    <row r="20" spans="1:20" ht="16.5" customHeight="1">
      <c r="A20" s="273" t="s">
        <v>189</v>
      </c>
      <c r="B20" s="274">
        <v>28692</v>
      </c>
      <c r="C20" s="275">
        <f t="shared" si="0"/>
        <v>0.59475146138219803</v>
      </c>
      <c r="D20" s="274">
        <v>9729</v>
      </c>
      <c r="E20" s="275">
        <f>D20/T20</f>
        <v>0.20167074333568261</v>
      </c>
      <c r="F20" s="274">
        <v>5439</v>
      </c>
      <c r="G20" s="275">
        <f t="shared" si="2"/>
        <v>0.1127440819203184</v>
      </c>
      <c r="H20" s="274">
        <f t="shared" si="3"/>
        <v>43860</v>
      </c>
      <c r="I20" s="275">
        <f t="shared" si="4"/>
        <v>0.90916628663819909</v>
      </c>
      <c r="J20" s="270"/>
      <c r="K20" s="276">
        <v>2323</v>
      </c>
      <c r="L20" s="277">
        <f t="shared" si="5"/>
        <v>4.815306164752705E-2</v>
      </c>
      <c r="M20" s="270"/>
      <c r="N20" s="278">
        <v>131</v>
      </c>
      <c r="O20" s="279">
        <f t="shared" si="6"/>
        <v>2.7154761411218439E-3</v>
      </c>
      <c r="P20" s="270"/>
      <c r="Q20" s="280">
        <v>1928</v>
      </c>
      <c r="R20" s="281">
        <f t="shared" si="7"/>
        <v>3.9965175573152024E-2</v>
      </c>
      <c r="S20" s="270"/>
      <c r="T20" s="272">
        <f t="shared" si="8"/>
        <v>48242</v>
      </c>
    </row>
  </sheetData>
  <mergeCells count="8">
    <mergeCell ref="A1:T1"/>
    <mergeCell ref="B3:C3"/>
    <mergeCell ref="D3:E3"/>
    <mergeCell ref="F3:G3"/>
    <mergeCell ref="H3:I3"/>
    <mergeCell ref="K3:L3"/>
    <mergeCell ref="N3:O3"/>
    <mergeCell ref="Q3:R3"/>
  </mergeCells>
  <printOptions horizontalCentered="1"/>
  <pageMargins left="0.78740157480314965" right="0.39370078740157483" top="0.47244094488188981" bottom="0.19685039370078741" header="0.11811023622047245" footer="0.51181102362204722"/>
  <pageSetup paperSize="9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"/>
  <sheetViews>
    <sheetView topLeftCell="A10" zoomScale="115" zoomScaleNormal="115" workbookViewId="0">
      <selection activeCell="U15" sqref="U15:V15"/>
    </sheetView>
  </sheetViews>
  <sheetFormatPr baseColWidth="10" defaultRowHeight="12.75"/>
  <cols>
    <col min="1" max="1" width="10.85546875" style="32" bestFit="1" customWidth="1"/>
    <col min="2" max="3" width="5.42578125" style="32" bestFit="1" customWidth="1"/>
    <col min="4" max="4" width="6.42578125" style="32" bestFit="1" customWidth="1"/>
    <col min="5" max="8" width="5.42578125" style="32" bestFit="1" customWidth="1"/>
    <col min="9" max="9" width="4" style="32" bestFit="1" customWidth="1"/>
    <col min="10" max="13" width="5.42578125" style="32" bestFit="1" customWidth="1"/>
    <col min="14" max="14" width="4" style="32" bestFit="1" customWidth="1"/>
    <col min="15" max="16" width="5.42578125" style="32" bestFit="1" customWidth="1"/>
    <col min="17" max="17" width="6.42578125" style="32" bestFit="1" customWidth="1"/>
    <col min="18" max="18" width="8.5703125" style="32" bestFit="1" customWidth="1"/>
    <col min="19" max="19" width="3" style="32" customWidth="1"/>
    <col min="20" max="22" width="9.7109375" style="303" customWidth="1"/>
    <col min="23" max="16384" width="11.42578125" style="32"/>
  </cols>
  <sheetData>
    <row r="1" spans="1:22" ht="26.25" customHeight="1">
      <c r="A1" s="482" t="s">
        <v>190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  <c r="T1" s="482"/>
      <c r="U1" s="482"/>
      <c r="V1" s="482"/>
    </row>
    <row r="3" spans="1:22" ht="33.75" customHeight="1">
      <c r="A3" s="507" t="s">
        <v>191</v>
      </c>
      <c r="B3" s="498" t="s">
        <v>35</v>
      </c>
      <c r="C3" s="498" t="s">
        <v>36</v>
      </c>
      <c r="D3" s="498" t="s">
        <v>1</v>
      </c>
      <c r="E3" s="498" t="s">
        <v>38</v>
      </c>
      <c r="F3" s="498" t="s">
        <v>39</v>
      </c>
      <c r="G3" s="498" t="s">
        <v>6</v>
      </c>
      <c r="H3" s="498" t="s">
        <v>40</v>
      </c>
      <c r="I3" s="498" t="s">
        <v>41</v>
      </c>
      <c r="J3" s="498" t="s">
        <v>42</v>
      </c>
      <c r="K3" s="498" t="s">
        <v>43</v>
      </c>
      <c r="L3" s="498" t="s">
        <v>44</v>
      </c>
      <c r="M3" s="498" t="s">
        <v>11</v>
      </c>
      <c r="N3" s="498" t="s">
        <v>15</v>
      </c>
      <c r="O3" s="498" t="s">
        <v>45</v>
      </c>
      <c r="P3" s="498" t="s">
        <v>46</v>
      </c>
      <c r="Q3" s="500" t="s">
        <v>17</v>
      </c>
      <c r="R3" s="502" t="s">
        <v>192</v>
      </c>
      <c r="T3" s="504" t="s">
        <v>193</v>
      </c>
      <c r="U3" s="505"/>
      <c r="V3" s="506"/>
    </row>
    <row r="4" spans="1:22" ht="33.75" customHeight="1">
      <c r="A4" s="508"/>
      <c r="B4" s="499"/>
      <c r="C4" s="499"/>
      <c r="D4" s="499"/>
      <c r="E4" s="499"/>
      <c r="F4" s="499"/>
      <c r="G4" s="499"/>
      <c r="H4" s="499"/>
      <c r="I4" s="499"/>
      <c r="J4" s="499"/>
      <c r="K4" s="499"/>
      <c r="L4" s="499"/>
      <c r="M4" s="499"/>
      <c r="N4" s="499"/>
      <c r="O4" s="499"/>
      <c r="P4" s="499"/>
      <c r="Q4" s="501"/>
      <c r="R4" s="503"/>
      <c r="T4" s="282" t="s">
        <v>191</v>
      </c>
      <c r="U4" s="283" t="s">
        <v>194</v>
      </c>
      <c r="V4" s="284" t="s">
        <v>195</v>
      </c>
    </row>
    <row r="5" spans="1:22" ht="12.75" customHeight="1">
      <c r="A5" s="285" t="s">
        <v>196</v>
      </c>
      <c r="B5" s="286">
        <v>75</v>
      </c>
      <c r="C5" s="286">
        <v>74</v>
      </c>
      <c r="D5" s="286">
        <v>254</v>
      </c>
      <c r="E5" s="286">
        <v>15</v>
      </c>
      <c r="F5" s="286">
        <v>60</v>
      </c>
      <c r="G5" s="286">
        <v>52</v>
      </c>
      <c r="H5" s="286">
        <v>35</v>
      </c>
      <c r="I5" s="286">
        <v>13</v>
      </c>
      <c r="J5" s="286">
        <v>32</v>
      </c>
      <c r="K5" s="286">
        <v>422</v>
      </c>
      <c r="L5" s="286">
        <v>46</v>
      </c>
      <c r="M5" s="286">
        <v>16</v>
      </c>
      <c r="N5" s="286">
        <v>15</v>
      </c>
      <c r="O5" s="286">
        <v>85</v>
      </c>
      <c r="P5" s="286">
        <v>115</v>
      </c>
      <c r="Q5" s="287">
        <v>1309</v>
      </c>
      <c r="R5" s="288">
        <v>2.8120904852950653E-2</v>
      </c>
      <c r="S5" s="289"/>
      <c r="T5" s="290" t="s">
        <v>196</v>
      </c>
      <c r="U5" s="291">
        <v>0.57983193277310929</v>
      </c>
      <c r="V5" s="292">
        <v>0.42016806722689076</v>
      </c>
    </row>
    <row r="6" spans="1:22">
      <c r="A6" s="293" t="s">
        <v>197</v>
      </c>
      <c r="B6" s="294">
        <v>981</v>
      </c>
      <c r="C6" s="294">
        <v>615</v>
      </c>
      <c r="D6" s="294">
        <v>2100</v>
      </c>
      <c r="E6" s="294">
        <v>189</v>
      </c>
      <c r="F6" s="294">
        <v>605</v>
      </c>
      <c r="G6" s="294">
        <v>542</v>
      </c>
      <c r="H6" s="294">
        <v>495</v>
      </c>
      <c r="I6" s="294">
        <v>244</v>
      </c>
      <c r="J6" s="294">
        <v>370</v>
      </c>
      <c r="K6" s="294">
        <v>1860</v>
      </c>
      <c r="L6" s="294">
        <v>354</v>
      </c>
      <c r="M6" s="294">
        <v>146</v>
      </c>
      <c r="N6" s="294">
        <v>152</v>
      </c>
      <c r="O6" s="294">
        <v>807</v>
      </c>
      <c r="P6" s="294">
        <v>1274</v>
      </c>
      <c r="Q6" s="295">
        <v>10734</v>
      </c>
      <c r="R6" s="296">
        <v>0.23059571634191928</v>
      </c>
      <c r="S6" s="289"/>
      <c r="T6" s="290" t="s">
        <v>197</v>
      </c>
      <c r="U6" s="291">
        <v>0.55571082541457051</v>
      </c>
      <c r="V6" s="292">
        <v>0.44428917458542949</v>
      </c>
    </row>
    <row r="7" spans="1:22">
      <c r="A7" s="285" t="s">
        <v>198</v>
      </c>
      <c r="B7" s="286">
        <v>603</v>
      </c>
      <c r="C7" s="286">
        <v>258</v>
      </c>
      <c r="D7" s="286">
        <v>1330</v>
      </c>
      <c r="E7" s="286">
        <v>235</v>
      </c>
      <c r="F7" s="286">
        <v>291</v>
      </c>
      <c r="G7" s="286">
        <v>302</v>
      </c>
      <c r="H7" s="286">
        <v>260</v>
      </c>
      <c r="I7" s="286">
        <v>109</v>
      </c>
      <c r="J7" s="286">
        <v>185</v>
      </c>
      <c r="K7" s="286">
        <v>690</v>
      </c>
      <c r="L7" s="286">
        <v>136</v>
      </c>
      <c r="M7" s="286">
        <v>62</v>
      </c>
      <c r="N7" s="286">
        <v>75</v>
      </c>
      <c r="O7" s="286">
        <v>439</v>
      </c>
      <c r="P7" s="286">
        <v>563</v>
      </c>
      <c r="Q7" s="287">
        <v>5538</v>
      </c>
      <c r="R7" s="288">
        <v>0.11897140647489741</v>
      </c>
      <c r="S7" s="289"/>
      <c r="T7" s="290" t="s">
        <v>198</v>
      </c>
      <c r="U7" s="291">
        <v>0.52762730227518961</v>
      </c>
      <c r="V7" s="292">
        <v>0.47237269772481039</v>
      </c>
    </row>
    <row r="8" spans="1:22">
      <c r="A8" s="285" t="s">
        <v>199</v>
      </c>
      <c r="B8" s="286">
        <v>243</v>
      </c>
      <c r="C8" s="286">
        <v>79</v>
      </c>
      <c r="D8" s="286">
        <v>760</v>
      </c>
      <c r="E8" s="286">
        <v>254</v>
      </c>
      <c r="F8" s="286">
        <v>114</v>
      </c>
      <c r="G8" s="286">
        <v>90</v>
      </c>
      <c r="H8" s="286">
        <v>92</v>
      </c>
      <c r="I8" s="286">
        <v>35</v>
      </c>
      <c r="J8" s="286">
        <v>54</v>
      </c>
      <c r="K8" s="286">
        <v>170</v>
      </c>
      <c r="L8" s="286">
        <v>51</v>
      </c>
      <c r="M8" s="286">
        <v>21</v>
      </c>
      <c r="N8" s="286">
        <v>27</v>
      </c>
      <c r="O8" s="286">
        <v>153</v>
      </c>
      <c r="P8" s="286">
        <v>194</v>
      </c>
      <c r="Q8" s="287">
        <v>2337</v>
      </c>
      <c r="R8" s="288">
        <v>5.020516015381641E-2</v>
      </c>
      <c r="S8" s="289"/>
      <c r="T8" s="290" t="s">
        <v>199</v>
      </c>
      <c r="U8" s="291">
        <v>0.49465126230209672</v>
      </c>
      <c r="V8" s="292">
        <v>0.50534873769790334</v>
      </c>
    </row>
    <row r="9" spans="1:22">
      <c r="A9" s="285" t="s">
        <v>200</v>
      </c>
      <c r="B9" s="286">
        <v>140</v>
      </c>
      <c r="C9" s="286">
        <v>67</v>
      </c>
      <c r="D9" s="286">
        <v>1588</v>
      </c>
      <c r="E9" s="286">
        <v>394</v>
      </c>
      <c r="F9" s="286">
        <v>92</v>
      </c>
      <c r="G9" s="286">
        <v>77</v>
      </c>
      <c r="H9" s="286">
        <v>58</v>
      </c>
      <c r="I9" s="286">
        <v>18</v>
      </c>
      <c r="J9" s="286">
        <v>51</v>
      </c>
      <c r="K9" s="286">
        <v>105</v>
      </c>
      <c r="L9" s="286">
        <v>32</v>
      </c>
      <c r="M9" s="286">
        <v>13</v>
      </c>
      <c r="N9" s="286">
        <v>11</v>
      </c>
      <c r="O9" s="286">
        <v>117</v>
      </c>
      <c r="P9" s="286">
        <v>157</v>
      </c>
      <c r="Q9" s="287">
        <v>2920</v>
      </c>
      <c r="R9" s="288">
        <v>6.2729596768996115E-2</v>
      </c>
      <c r="S9" s="289"/>
      <c r="T9" s="290" t="s">
        <v>200</v>
      </c>
      <c r="U9" s="291">
        <v>0.63321917808219175</v>
      </c>
      <c r="V9" s="292">
        <v>0.3667808219178082</v>
      </c>
    </row>
    <row r="10" spans="1:22">
      <c r="A10" s="285" t="s">
        <v>201</v>
      </c>
      <c r="B10" s="286">
        <v>64</v>
      </c>
      <c r="C10" s="286">
        <v>44</v>
      </c>
      <c r="D10" s="286">
        <v>1002</v>
      </c>
      <c r="E10" s="286">
        <v>197</v>
      </c>
      <c r="F10" s="286">
        <v>37</v>
      </c>
      <c r="G10" s="286">
        <v>33</v>
      </c>
      <c r="H10" s="286">
        <v>53</v>
      </c>
      <c r="I10" s="286">
        <v>5</v>
      </c>
      <c r="J10" s="286">
        <v>23</v>
      </c>
      <c r="K10" s="286">
        <v>64</v>
      </c>
      <c r="L10" s="286">
        <v>15</v>
      </c>
      <c r="M10" s="286">
        <v>11</v>
      </c>
      <c r="N10" s="286">
        <v>14</v>
      </c>
      <c r="O10" s="286">
        <v>65</v>
      </c>
      <c r="P10" s="286">
        <v>96</v>
      </c>
      <c r="Q10" s="287">
        <v>1723</v>
      </c>
      <c r="R10" s="288">
        <v>3.7014758641431611E-2</v>
      </c>
      <c r="S10" s="289"/>
      <c r="T10" s="290" t="s">
        <v>201</v>
      </c>
      <c r="U10" s="291">
        <v>0.65931514799767843</v>
      </c>
      <c r="V10" s="292">
        <v>0.34068485200232151</v>
      </c>
    </row>
    <row r="11" spans="1:22">
      <c r="A11" s="285" t="s">
        <v>202</v>
      </c>
      <c r="B11" s="286">
        <v>323</v>
      </c>
      <c r="C11" s="286">
        <v>213</v>
      </c>
      <c r="D11" s="286">
        <v>2042</v>
      </c>
      <c r="E11" s="286">
        <v>355</v>
      </c>
      <c r="F11" s="286">
        <v>206</v>
      </c>
      <c r="G11" s="286">
        <v>183</v>
      </c>
      <c r="H11" s="286">
        <v>179</v>
      </c>
      <c r="I11" s="286">
        <v>52</v>
      </c>
      <c r="J11" s="286">
        <v>95</v>
      </c>
      <c r="K11" s="286">
        <v>186</v>
      </c>
      <c r="L11" s="286">
        <v>66</v>
      </c>
      <c r="M11" s="286">
        <v>47</v>
      </c>
      <c r="N11" s="286">
        <v>37</v>
      </c>
      <c r="O11" s="286">
        <v>179</v>
      </c>
      <c r="P11" s="286">
        <v>401</v>
      </c>
      <c r="Q11" s="287">
        <v>4564</v>
      </c>
      <c r="R11" s="288">
        <v>9.8047219059485699E-2</v>
      </c>
      <c r="S11" s="289"/>
      <c r="T11" s="290" t="s">
        <v>202</v>
      </c>
      <c r="U11" s="291">
        <v>0.7164767747589833</v>
      </c>
      <c r="V11" s="292">
        <v>0.28352322524101664</v>
      </c>
    </row>
    <row r="12" spans="1:22">
      <c r="A12" s="285" t="s">
        <v>203</v>
      </c>
      <c r="B12" s="286">
        <v>976</v>
      </c>
      <c r="C12" s="286">
        <v>340</v>
      </c>
      <c r="D12" s="286">
        <v>3087</v>
      </c>
      <c r="E12" s="286">
        <v>725</v>
      </c>
      <c r="F12" s="286">
        <v>586</v>
      </c>
      <c r="G12" s="286">
        <v>472</v>
      </c>
      <c r="H12" s="286">
        <v>385</v>
      </c>
      <c r="I12" s="286">
        <v>174</v>
      </c>
      <c r="J12" s="286">
        <v>309</v>
      </c>
      <c r="K12" s="286">
        <v>391</v>
      </c>
      <c r="L12" s="286">
        <v>199</v>
      </c>
      <c r="M12" s="286">
        <v>117</v>
      </c>
      <c r="N12" s="286">
        <v>98</v>
      </c>
      <c r="O12" s="286">
        <v>339</v>
      </c>
      <c r="P12" s="286">
        <v>806</v>
      </c>
      <c r="Q12" s="287">
        <v>9004</v>
      </c>
      <c r="R12" s="288">
        <v>0.19343057853015103</v>
      </c>
      <c r="S12" s="289"/>
      <c r="T12" s="290" t="s">
        <v>203</v>
      </c>
      <c r="U12" s="291">
        <v>0.66825855175477566</v>
      </c>
      <c r="V12" s="292">
        <v>0.33174144824522434</v>
      </c>
    </row>
    <row r="13" spans="1:22">
      <c r="A13" s="285" t="s">
        <v>204</v>
      </c>
      <c r="B13" s="286">
        <v>647</v>
      </c>
      <c r="C13" s="286">
        <v>275</v>
      </c>
      <c r="D13" s="286">
        <v>2043</v>
      </c>
      <c r="E13" s="286">
        <v>441</v>
      </c>
      <c r="F13" s="286">
        <v>340</v>
      </c>
      <c r="G13" s="286">
        <v>290</v>
      </c>
      <c r="H13" s="286">
        <v>303</v>
      </c>
      <c r="I13" s="286">
        <v>126</v>
      </c>
      <c r="J13" s="286">
        <v>326</v>
      </c>
      <c r="K13" s="286">
        <v>247</v>
      </c>
      <c r="L13" s="286">
        <v>218</v>
      </c>
      <c r="M13" s="286">
        <v>107</v>
      </c>
      <c r="N13" s="286">
        <v>129</v>
      </c>
      <c r="O13" s="286">
        <v>262</v>
      </c>
      <c r="P13" s="286">
        <v>703</v>
      </c>
      <c r="Q13" s="287">
        <v>6457</v>
      </c>
      <c r="R13" s="288">
        <v>0.13871404326623557</v>
      </c>
      <c r="S13" s="289"/>
      <c r="T13" s="290" t="s">
        <v>204</v>
      </c>
      <c r="U13" s="291">
        <v>0.68127613442775281</v>
      </c>
      <c r="V13" s="292">
        <v>0.31872386557224719</v>
      </c>
    </row>
    <row r="14" spans="1:22">
      <c r="A14" s="285" t="s">
        <v>205</v>
      </c>
      <c r="B14" s="286">
        <v>145</v>
      </c>
      <c r="C14" s="286">
        <v>114</v>
      </c>
      <c r="D14" s="286">
        <v>629</v>
      </c>
      <c r="E14" s="286">
        <v>97</v>
      </c>
      <c r="F14" s="286">
        <v>118</v>
      </c>
      <c r="G14" s="286">
        <v>86</v>
      </c>
      <c r="H14" s="286">
        <v>103</v>
      </c>
      <c r="I14" s="286">
        <v>29</v>
      </c>
      <c r="J14" s="286">
        <v>116</v>
      </c>
      <c r="K14" s="286">
        <v>68</v>
      </c>
      <c r="L14" s="286">
        <v>72</v>
      </c>
      <c r="M14" s="286">
        <v>28</v>
      </c>
      <c r="N14" s="286">
        <v>61</v>
      </c>
      <c r="O14" s="286">
        <v>69</v>
      </c>
      <c r="P14" s="286">
        <v>228</v>
      </c>
      <c r="Q14" s="287">
        <v>1963</v>
      </c>
      <c r="R14" s="288">
        <v>4.217061591011622E-2</v>
      </c>
      <c r="S14" s="289"/>
      <c r="T14" s="290" t="s">
        <v>205</v>
      </c>
      <c r="U14" s="291">
        <v>0.6556291390728477</v>
      </c>
      <c r="V14" s="292">
        <v>0.3443708609271523</v>
      </c>
    </row>
    <row r="15" spans="1:22">
      <c r="A15" s="297" t="s">
        <v>91</v>
      </c>
      <c r="B15" s="298">
        <v>4197</v>
      </c>
      <c r="C15" s="298">
        <v>2079</v>
      </c>
      <c r="D15" s="298">
        <v>14835</v>
      </c>
      <c r="E15" s="298">
        <v>2902</v>
      </c>
      <c r="F15" s="298">
        <v>2449</v>
      </c>
      <c r="G15" s="298">
        <v>2127</v>
      </c>
      <c r="H15" s="298">
        <v>1963</v>
      </c>
      <c r="I15" s="298">
        <v>805</v>
      </c>
      <c r="J15" s="298">
        <v>1561</v>
      </c>
      <c r="K15" s="298">
        <v>4203</v>
      </c>
      <c r="L15" s="298">
        <v>1189</v>
      </c>
      <c r="M15" s="298">
        <v>568</v>
      </c>
      <c r="N15" s="298">
        <v>619</v>
      </c>
      <c r="O15" s="298">
        <v>2515</v>
      </c>
      <c r="P15" s="298">
        <v>4537</v>
      </c>
      <c r="Q15" s="298">
        <v>46549</v>
      </c>
      <c r="R15" s="299">
        <v>0.99999999999999989</v>
      </c>
      <c r="S15" s="289"/>
      <c r="T15" s="300" t="s">
        <v>91</v>
      </c>
      <c r="U15" s="301">
        <v>0.61784356269737262</v>
      </c>
      <c r="V15" s="302">
        <v>0.38215643730262733</v>
      </c>
    </row>
  </sheetData>
  <mergeCells count="20">
    <mergeCell ref="A1:V1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P3:P4"/>
    <mergeCell ref="Q3:Q4"/>
    <mergeCell ref="R3:R4"/>
    <mergeCell ref="T3:V3"/>
    <mergeCell ref="J3:J4"/>
    <mergeCell ref="K3:K4"/>
    <mergeCell ref="L3:L4"/>
    <mergeCell ref="M3:M4"/>
    <mergeCell ref="N3:N4"/>
    <mergeCell ref="O3:O4"/>
  </mergeCells>
  <printOptions horizontalCentered="1"/>
  <pageMargins left="0.78740157480314965" right="0.19685039370078741" top="0.39370078740157483" bottom="0.19685039370078741" header="0.11811023622047245" footer="0.51181102362204722"/>
  <pageSetup paperSize="9" scale="99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topLeftCell="A4" zoomScaleNormal="100" workbookViewId="0">
      <selection activeCell="U15" sqref="U15:V15"/>
    </sheetView>
  </sheetViews>
  <sheetFormatPr baseColWidth="10" defaultRowHeight="12.75"/>
  <cols>
    <col min="1" max="1" width="31.42578125" style="32" customWidth="1"/>
    <col min="2" max="3" width="5.42578125" style="32" bestFit="1" customWidth="1"/>
    <col min="4" max="4" width="6.42578125" style="32" bestFit="1" customWidth="1"/>
    <col min="5" max="7" width="5.42578125" style="32" bestFit="1" customWidth="1"/>
    <col min="8" max="9" width="5" style="32" bestFit="1" customWidth="1"/>
    <col min="10" max="13" width="5.42578125" style="32" bestFit="1" customWidth="1"/>
    <col min="14" max="14" width="4" style="32" bestFit="1" customWidth="1"/>
    <col min="15" max="16" width="5.42578125" style="32" bestFit="1" customWidth="1"/>
    <col min="17" max="17" width="6.42578125" style="32" bestFit="1" customWidth="1"/>
    <col min="18" max="18" width="5.85546875" style="32" customWidth="1"/>
    <col min="19" max="19" width="10.7109375" style="303" customWidth="1"/>
    <col min="20" max="16384" width="11.42578125" style="32"/>
  </cols>
  <sheetData>
    <row r="1" spans="1:19" ht="26.25" customHeight="1">
      <c r="A1" s="482" t="s">
        <v>206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</row>
    <row r="2" spans="1:19">
      <c r="S2" s="304"/>
    </row>
    <row r="3" spans="1:19">
      <c r="A3" s="305" t="s">
        <v>207</v>
      </c>
      <c r="B3" s="306" t="s">
        <v>208</v>
      </c>
      <c r="C3" s="306" t="s">
        <v>209</v>
      </c>
      <c r="D3" s="306" t="s">
        <v>210</v>
      </c>
      <c r="E3" s="306" t="s">
        <v>211</v>
      </c>
      <c r="F3" s="306" t="s">
        <v>212</v>
      </c>
      <c r="G3" s="306" t="s">
        <v>213</v>
      </c>
      <c r="H3" s="306" t="s">
        <v>214</v>
      </c>
      <c r="I3" s="306" t="s">
        <v>215</v>
      </c>
      <c r="J3" s="306" t="s">
        <v>216</v>
      </c>
      <c r="K3" s="306" t="s">
        <v>217</v>
      </c>
      <c r="L3" s="306" t="s">
        <v>218</v>
      </c>
      <c r="M3" s="306" t="s">
        <v>219</v>
      </c>
      <c r="N3" s="306" t="s">
        <v>220</v>
      </c>
      <c r="O3" s="306" t="s">
        <v>221</v>
      </c>
      <c r="P3" s="306" t="s">
        <v>222</v>
      </c>
      <c r="Q3" s="306" t="s">
        <v>223</v>
      </c>
      <c r="R3" s="307" t="s">
        <v>91</v>
      </c>
      <c r="S3" s="308" t="s">
        <v>192</v>
      </c>
    </row>
    <row r="4" spans="1:19">
      <c r="A4" s="309" t="s">
        <v>224</v>
      </c>
      <c r="B4" s="310">
        <v>1183</v>
      </c>
      <c r="C4" s="310">
        <v>307</v>
      </c>
      <c r="D4" s="310">
        <v>1999</v>
      </c>
      <c r="E4" s="310">
        <v>0</v>
      </c>
      <c r="F4" s="310">
        <v>288</v>
      </c>
      <c r="G4" s="310">
        <v>515</v>
      </c>
      <c r="H4" s="310">
        <v>473</v>
      </c>
      <c r="I4" s="310">
        <v>449</v>
      </c>
      <c r="J4" s="310">
        <v>63</v>
      </c>
      <c r="K4" s="310">
        <v>430</v>
      </c>
      <c r="L4" s="310">
        <v>746</v>
      </c>
      <c r="M4" s="310">
        <v>430</v>
      </c>
      <c r="N4" s="310">
        <v>123</v>
      </c>
      <c r="O4" s="310">
        <v>144</v>
      </c>
      <c r="P4" s="310">
        <v>673</v>
      </c>
      <c r="Q4" s="310">
        <v>681</v>
      </c>
      <c r="R4" s="311">
        <v>8504</v>
      </c>
      <c r="S4" s="312">
        <v>0.17627793209236764</v>
      </c>
    </row>
    <row r="5" spans="1:19">
      <c r="A5" s="309" t="s">
        <v>225</v>
      </c>
      <c r="B5" s="310">
        <v>649</v>
      </c>
      <c r="C5" s="310">
        <v>298</v>
      </c>
      <c r="D5" s="310">
        <v>2758</v>
      </c>
      <c r="E5" s="310">
        <v>0</v>
      </c>
      <c r="F5" s="310">
        <v>691</v>
      </c>
      <c r="G5" s="310">
        <v>449</v>
      </c>
      <c r="H5" s="310">
        <v>481</v>
      </c>
      <c r="I5" s="310">
        <v>286</v>
      </c>
      <c r="J5" s="310">
        <v>296</v>
      </c>
      <c r="K5" s="310">
        <v>150</v>
      </c>
      <c r="L5" s="310">
        <v>1970</v>
      </c>
      <c r="M5" s="310">
        <v>43</v>
      </c>
      <c r="N5" s="310">
        <v>76</v>
      </c>
      <c r="O5" s="310">
        <v>58</v>
      </c>
      <c r="P5" s="310">
        <v>297</v>
      </c>
      <c r="Q5" s="310">
        <v>972</v>
      </c>
      <c r="R5" s="311">
        <v>9474</v>
      </c>
      <c r="S5" s="312">
        <v>0.19638489283197214</v>
      </c>
    </row>
    <row r="6" spans="1:19">
      <c r="A6" s="313" t="s">
        <v>226</v>
      </c>
      <c r="B6" s="310">
        <v>1</v>
      </c>
      <c r="C6" s="310">
        <v>1</v>
      </c>
      <c r="D6" s="310">
        <v>21</v>
      </c>
      <c r="E6" s="310">
        <v>0</v>
      </c>
      <c r="F6" s="310">
        <v>3</v>
      </c>
      <c r="G6" s="310">
        <v>7</v>
      </c>
      <c r="H6" s="310">
        <v>8</v>
      </c>
      <c r="I6" s="310">
        <v>3</v>
      </c>
      <c r="J6" s="310">
        <v>1</v>
      </c>
      <c r="K6" s="310">
        <v>1</v>
      </c>
      <c r="L6" s="310">
        <v>0</v>
      </c>
      <c r="M6" s="310">
        <v>2</v>
      </c>
      <c r="N6" s="310">
        <v>0</v>
      </c>
      <c r="O6" s="310">
        <v>0</v>
      </c>
      <c r="P6" s="310">
        <v>1</v>
      </c>
      <c r="Q6" s="310">
        <v>3</v>
      </c>
      <c r="R6" s="311">
        <v>52</v>
      </c>
      <c r="S6" s="312">
        <v>1.0778989262468389E-3</v>
      </c>
    </row>
    <row r="7" spans="1:19" ht="25.5">
      <c r="A7" s="313" t="s">
        <v>227</v>
      </c>
      <c r="B7" s="310">
        <v>45</v>
      </c>
      <c r="C7" s="310">
        <v>18</v>
      </c>
      <c r="D7" s="310">
        <v>195</v>
      </c>
      <c r="E7" s="310">
        <v>0</v>
      </c>
      <c r="F7" s="310">
        <v>46</v>
      </c>
      <c r="G7" s="310">
        <v>38</v>
      </c>
      <c r="H7" s="310">
        <v>22</v>
      </c>
      <c r="I7" s="310">
        <v>9</v>
      </c>
      <c r="J7" s="310">
        <v>13</v>
      </c>
      <c r="K7" s="310">
        <v>19</v>
      </c>
      <c r="L7" s="310">
        <v>12</v>
      </c>
      <c r="M7" s="310">
        <v>18</v>
      </c>
      <c r="N7" s="310">
        <v>7</v>
      </c>
      <c r="O7" s="310">
        <v>3</v>
      </c>
      <c r="P7" s="310">
        <v>13</v>
      </c>
      <c r="Q7" s="310">
        <v>48</v>
      </c>
      <c r="R7" s="311">
        <v>506</v>
      </c>
      <c r="S7" s="312">
        <v>1.0488785705401932E-2</v>
      </c>
    </row>
    <row r="8" spans="1:19" ht="25.5">
      <c r="A8" s="313" t="s">
        <v>228</v>
      </c>
      <c r="B8" s="310">
        <v>664</v>
      </c>
      <c r="C8" s="310">
        <v>186</v>
      </c>
      <c r="D8" s="310">
        <v>1901</v>
      </c>
      <c r="E8" s="310">
        <v>0</v>
      </c>
      <c r="F8" s="310">
        <v>418</v>
      </c>
      <c r="G8" s="310">
        <v>297</v>
      </c>
      <c r="H8" s="310">
        <v>238</v>
      </c>
      <c r="I8" s="310">
        <v>184</v>
      </c>
      <c r="J8" s="310">
        <v>63</v>
      </c>
      <c r="K8" s="310">
        <v>177</v>
      </c>
      <c r="L8" s="310">
        <v>164</v>
      </c>
      <c r="M8" s="310">
        <v>134</v>
      </c>
      <c r="N8" s="310">
        <v>53</v>
      </c>
      <c r="O8" s="310">
        <v>68</v>
      </c>
      <c r="P8" s="310">
        <v>116</v>
      </c>
      <c r="Q8" s="310">
        <v>351</v>
      </c>
      <c r="R8" s="311">
        <v>5014</v>
      </c>
      <c r="S8" s="312">
        <v>0.10393433108080097</v>
      </c>
    </row>
    <row r="9" spans="1:19">
      <c r="A9" s="313" t="s">
        <v>229</v>
      </c>
      <c r="B9" s="310">
        <v>422</v>
      </c>
      <c r="C9" s="310">
        <v>164</v>
      </c>
      <c r="D9" s="310">
        <v>1322</v>
      </c>
      <c r="E9" s="310">
        <v>28</v>
      </c>
      <c r="F9" s="310">
        <v>293</v>
      </c>
      <c r="G9" s="310">
        <v>269</v>
      </c>
      <c r="H9" s="310">
        <v>284</v>
      </c>
      <c r="I9" s="310">
        <v>189</v>
      </c>
      <c r="J9" s="310">
        <v>67</v>
      </c>
      <c r="K9" s="310">
        <v>146</v>
      </c>
      <c r="L9" s="310">
        <v>267</v>
      </c>
      <c r="M9" s="310">
        <v>50</v>
      </c>
      <c r="N9" s="310">
        <v>73</v>
      </c>
      <c r="O9" s="310">
        <v>66</v>
      </c>
      <c r="P9" s="310">
        <v>163</v>
      </c>
      <c r="Q9" s="310">
        <v>517</v>
      </c>
      <c r="R9" s="311">
        <v>4320</v>
      </c>
      <c r="S9" s="312">
        <v>8.9548526180506613E-2</v>
      </c>
    </row>
    <row r="10" spans="1:19">
      <c r="A10" s="309" t="s">
        <v>230</v>
      </c>
      <c r="B10" s="310">
        <v>222</v>
      </c>
      <c r="C10" s="310">
        <v>93</v>
      </c>
      <c r="D10" s="310">
        <v>801</v>
      </c>
      <c r="E10" s="310">
        <v>20</v>
      </c>
      <c r="F10" s="310">
        <v>145</v>
      </c>
      <c r="G10" s="310">
        <v>163</v>
      </c>
      <c r="H10" s="310">
        <v>142</v>
      </c>
      <c r="I10" s="310">
        <v>125</v>
      </c>
      <c r="J10" s="310">
        <v>79</v>
      </c>
      <c r="K10" s="310">
        <v>113</v>
      </c>
      <c r="L10" s="310">
        <v>141</v>
      </c>
      <c r="M10" s="310">
        <v>100</v>
      </c>
      <c r="N10" s="310">
        <v>35</v>
      </c>
      <c r="O10" s="310">
        <v>18</v>
      </c>
      <c r="P10" s="310">
        <v>91</v>
      </c>
      <c r="Q10" s="310">
        <v>290</v>
      </c>
      <c r="R10" s="311">
        <v>2578</v>
      </c>
      <c r="S10" s="312">
        <v>5.3438912151237514E-2</v>
      </c>
    </row>
    <row r="11" spans="1:19">
      <c r="A11" s="313" t="s">
        <v>231</v>
      </c>
      <c r="B11" s="310">
        <v>18</v>
      </c>
      <c r="C11" s="310">
        <v>8</v>
      </c>
      <c r="D11" s="310">
        <v>96</v>
      </c>
      <c r="E11" s="310">
        <v>0</v>
      </c>
      <c r="F11" s="310">
        <v>14</v>
      </c>
      <c r="G11" s="310">
        <v>11</v>
      </c>
      <c r="H11" s="310">
        <v>16</v>
      </c>
      <c r="I11" s="310">
        <v>17</v>
      </c>
      <c r="J11" s="310">
        <v>11</v>
      </c>
      <c r="K11" s="310">
        <v>13</v>
      </c>
      <c r="L11" s="310">
        <v>15</v>
      </c>
      <c r="M11" s="310">
        <v>1</v>
      </c>
      <c r="N11" s="310">
        <v>5</v>
      </c>
      <c r="O11" s="310">
        <v>2</v>
      </c>
      <c r="P11" s="310">
        <v>19</v>
      </c>
      <c r="Q11" s="310">
        <v>36</v>
      </c>
      <c r="R11" s="311">
        <v>282</v>
      </c>
      <c r="S11" s="312">
        <v>5.8455287923386261E-3</v>
      </c>
    </row>
    <row r="12" spans="1:19">
      <c r="A12" s="313" t="s">
        <v>232</v>
      </c>
      <c r="B12" s="310">
        <v>399</v>
      </c>
      <c r="C12" s="310">
        <v>186</v>
      </c>
      <c r="D12" s="310">
        <v>1169</v>
      </c>
      <c r="E12" s="310">
        <v>0</v>
      </c>
      <c r="F12" s="310">
        <v>210</v>
      </c>
      <c r="G12" s="310">
        <v>280</v>
      </c>
      <c r="H12" s="310">
        <v>201</v>
      </c>
      <c r="I12" s="310">
        <v>196</v>
      </c>
      <c r="J12" s="310">
        <v>90</v>
      </c>
      <c r="K12" s="310">
        <v>247</v>
      </c>
      <c r="L12" s="310">
        <v>134</v>
      </c>
      <c r="M12" s="310">
        <v>156</v>
      </c>
      <c r="N12" s="310">
        <v>80</v>
      </c>
      <c r="O12" s="310">
        <v>92</v>
      </c>
      <c r="P12" s="310">
        <v>105</v>
      </c>
      <c r="Q12" s="310">
        <v>407</v>
      </c>
      <c r="R12" s="311">
        <v>3952</v>
      </c>
      <c r="S12" s="312">
        <v>8.1920318394759759E-2</v>
      </c>
    </row>
    <row r="13" spans="1:19">
      <c r="A13" s="309" t="s">
        <v>233</v>
      </c>
      <c r="B13" s="310">
        <v>26</v>
      </c>
      <c r="C13" s="310">
        <v>20</v>
      </c>
      <c r="D13" s="310">
        <v>301</v>
      </c>
      <c r="E13" s="310">
        <v>0</v>
      </c>
      <c r="F13" s="310">
        <v>142</v>
      </c>
      <c r="G13" s="310">
        <v>14</v>
      </c>
      <c r="H13" s="310">
        <v>23</v>
      </c>
      <c r="I13" s="310">
        <v>23</v>
      </c>
      <c r="J13" s="310">
        <v>3</v>
      </c>
      <c r="K13" s="310">
        <v>8</v>
      </c>
      <c r="L13" s="310">
        <v>36</v>
      </c>
      <c r="M13" s="310">
        <v>28</v>
      </c>
      <c r="N13" s="310">
        <v>7</v>
      </c>
      <c r="O13" s="310">
        <v>4</v>
      </c>
      <c r="P13" s="310">
        <v>62</v>
      </c>
      <c r="Q13" s="310">
        <v>66</v>
      </c>
      <c r="R13" s="311">
        <v>763</v>
      </c>
      <c r="S13" s="312">
        <v>1.5816093860121887E-2</v>
      </c>
    </row>
    <row r="14" spans="1:19" ht="38.25">
      <c r="A14" s="309" t="s">
        <v>234</v>
      </c>
      <c r="B14" s="310">
        <v>150</v>
      </c>
      <c r="C14" s="310">
        <v>94</v>
      </c>
      <c r="D14" s="310">
        <v>1201</v>
      </c>
      <c r="E14" s="310">
        <v>0</v>
      </c>
      <c r="F14" s="310">
        <v>272</v>
      </c>
      <c r="G14" s="310">
        <v>109</v>
      </c>
      <c r="H14" s="310">
        <v>76</v>
      </c>
      <c r="I14" s="310">
        <v>141</v>
      </c>
      <c r="J14" s="310">
        <v>33</v>
      </c>
      <c r="K14" s="310">
        <v>92</v>
      </c>
      <c r="L14" s="310">
        <v>126</v>
      </c>
      <c r="M14" s="310">
        <v>21</v>
      </c>
      <c r="N14" s="310">
        <v>25</v>
      </c>
      <c r="O14" s="310">
        <v>37</v>
      </c>
      <c r="P14" s="310">
        <v>85</v>
      </c>
      <c r="Q14" s="310">
        <v>288</v>
      </c>
      <c r="R14" s="311">
        <v>2750</v>
      </c>
      <c r="S14" s="312">
        <v>5.7004270138053981E-2</v>
      </c>
    </row>
    <row r="15" spans="1:19">
      <c r="A15" s="313" t="s">
        <v>141</v>
      </c>
      <c r="B15" s="310">
        <v>72</v>
      </c>
      <c r="C15" s="310">
        <v>28</v>
      </c>
      <c r="D15" s="310">
        <v>42</v>
      </c>
      <c r="E15" s="310">
        <v>428</v>
      </c>
      <c r="F15" s="310">
        <v>5</v>
      </c>
      <c r="G15" s="310">
        <v>32</v>
      </c>
      <c r="H15" s="310">
        <v>31</v>
      </c>
      <c r="I15" s="310">
        <v>15</v>
      </c>
      <c r="J15" s="310">
        <v>7</v>
      </c>
      <c r="K15" s="310">
        <v>36</v>
      </c>
      <c r="L15" s="310">
        <v>115</v>
      </c>
      <c r="M15" s="310">
        <v>3</v>
      </c>
      <c r="N15" s="310">
        <v>12</v>
      </c>
      <c r="O15" s="310">
        <v>10</v>
      </c>
      <c r="P15" s="310">
        <v>26</v>
      </c>
      <c r="Q15" s="310">
        <v>69</v>
      </c>
      <c r="R15" s="311">
        <v>931</v>
      </c>
      <c r="S15" s="312">
        <v>1.9298536544919365E-2</v>
      </c>
    </row>
    <row r="16" spans="1:19">
      <c r="A16" s="309" t="s">
        <v>235</v>
      </c>
      <c r="B16" s="314">
        <v>441</v>
      </c>
      <c r="C16" s="314">
        <v>781</v>
      </c>
      <c r="D16" s="314">
        <v>3126</v>
      </c>
      <c r="E16" s="314">
        <v>12</v>
      </c>
      <c r="F16" s="314">
        <v>393</v>
      </c>
      <c r="G16" s="314">
        <v>331</v>
      </c>
      <c r="H16" s="314">
        <v>190</v>
      </c>
      <c r="I16" s="314">
        <v>366</v>
      </c>
      <c r="J16" s="314">
        <v>96</v>
      </c>
      <c r="K16" s="314">
        <v>179</v>
      </c>
      <c r="L16" s="314">
        <v>745</v>
      </c>
      <c r="M16" s="314">
        <v>230</v>
      </c>
      <c r="N16" s="314">
        <v>85</v>
      </c>
      <c r="O16" s="314">
        <v>152</v>
      </c>
      <c r="P16" s="314">
        <v>935</v>
      </c>
      <c r="Q16" s="314">
        <v>1054</v>
      </c>
      <c r="R16" s="311">
        <v>9116</v>
      </c>
      <c r="S16" s="312">
        <v>0.18896397330127274</v>
      </c>
    </row>
    <row r="17" spans="1:19">
      <c r="A17" s="315" t="s">
        <v>91</v>
      </c>
      <c r="B17" s="316">
        <f>SUM(B4:B16)</f>
        <v>4292</v>
      </c>
      <c r="C17" s="316">
        <f t="shared" ref="C17:R17" si="0">SUM(C4:C16)</f>
        <v>2184</v>
      </c>
      <c r="D17" s="316">
        <f t="shared" si="0"/>
        <v>14932</v>
      </c>
      <c r="E17" s="316">
        <f t="shared" si="0"/>
        <v>488</v>
      </c>
      <c r="F17" s="316">
        <f t="shared" si="0"/>
        <v>2920</v>
      </c>
      <c r="G17" s="316">
        <f t="shared" si="0"/>
        <v>2515</v>
      </c>
      <c r="H17" s="316">
        <f t="shared" si="0"/>
        <v>2185</v>
      </c>
      <c r="I17" s="316">
        <f t="shared" si="0"/>
        <v>2003</v>
      </c>
      <c r="J17" s="316">
        <f t="shared" si="0"/>
        <v>822</v>
      </c>
      <c r="K17" s="316">
        <f t="shared" si="0"/>
        <v>1611</v>
      </c>
      <c r="L17" s="316">
        <f t="shared" si="0"/>
        <v>4471</v>
      </c>
      <c r="M17" s="316">
        <f t="shared" si="0"/>
        <v>1216</v>
      </c>
      <c r="N17" s="316">
        <f t="shared" si="0"/>
        <v>581</v>
      </c>
      <c r="O17" s="316">
        <f t="shared" si="0"/>
        <v>654</v>
      </c>
      <c r="P17" s="316">
        <f t="shared" si="0"/>
        <v>2586</v>
      </c>
      <c r="Q17" s="316">
        <f t="shared" si="0"/>
        <v>4782</v>
      </c>
      <c r="R17" s="316">
        <f t="shared" si="0"/>
        <v>48242</v>
      </c>
      <c r="S17" s="317">
        <v>0.99999999999999978</v>
      </c>
    </row>
  </sheetData>
  <mergeCells count="1">
    <mergeCell ref="A1:S1"/>
  </mergeCells>
  <printOptions horizontalCentered="1"/>
  <pageMargins left="0.78740157480314965" right="0.19685039370078741" top="0.39370078740157483" bottom="0.19685039370078741" header="0.11811023622047245" footer="0.51181102362204722"/>
  <pageSetup paperSize="9" scale="99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zoomScaleNormal="100" workbookViewId="0">
      <selection activeCell="U15" sqref="U15:V15"/>
    </sheetView>
  </sheetViews>
  <sheetFormatPr baseColWidth="10" defaultRowHeight="12.75"/>
  <cols>
    <col min="1" max="1" width="27" style="318" customWidth="1"/>
    <col min="2" max="17" width="7.85546875" style="325" customWidth="1"/>
    <col min="18" max="18" width="10.5703125" style="325" bestFit="1" customWidth="1"/>
    <col min="19" max="16384" width="11.42578125" style="318"/>
  </cols>
  <sheetData>
    <row r="1" spans="1:18" ht="47.25" customHeight="1">
      <c r="A1" s="509" t="s">
        <v>236</v>
      </c>
      <c r="B1" s="509"/>
      <c r="C1" s="509"/>
      <c r="D1" s="509"/>
      <c r="E1" s="509"/>
      <c r="F1" s="509"/>
      <c r="G1" s="509"/>
      <c r="H1" s="509"/>
      <c r="I1" s="509"/>
      <c r="J1" s="509"/>
      <c r="K1" s="509"/>
      <c r="L1" s="509"/>
      <c r="M1" s="509"/>
      <c r="N1" s="509"/>
      <c r="O1" s="509"/>
      <c r="P1" s="509"/>
      <c r="Q1" s="509"/>
      <c r="R1" s="509"/>
    </row>
    <row r="2" spans="1:18" customFormat="1" ht="65.25">
      <c r="A2" s="319"/>
      <c r="B2" s="39" t="s">
        <v>35</v>
      </c>
      <c r="C2" s="39" t="s">
        <v>36</v>
      </c>
      <c r="D2" s="39" t="s">
        <v>1</v>
      </c>
      <c r="E2" s="39" t="s">
        <v>37</v>
      </c>
      <c r="F2" s="39" t="s">
        <v>38</v>
      </c>
      <c r="G2" s="39" t="s">
        <v>39</v>
      </c>
      <c r="H2" s="39" t="s">
        <v>6</v>
      </c>
      <c r="I2" s="39" t="s">
        <v>40</v>
      </c>
      <c r="J2" s="39" t="s">
        <v>41</v>
      </c>
      <c r="K2" s="39" t="s">
        <v>42</v>
      </c>
      <c r="L2" s="39" t="s">
        <v>43</v>
      </c>
      <c r="M2" s="39" t="s">
        <v>44</v>
      </c>
      <c r="N2" s="39" t="s">
        <v>11</v>
      </c>
      <c r="O2" s="39" t="s">
        <v>15</v>
      </c>
      <c r="P2" s="39" t="s">
        <v>45</v>
      </c>
      <c r="Q2" s="39" t="s">
        <v>46</v>
      </c>
      <c r="R2" s="320" t="s">
        <v>91</v>
      </c>
    </row>
    <row r="3" spans="1:18">
      <c r="A3" s="8" t="s">
        <v>237</v>
      </c>
      <c r="B3" s="44">
        <v>16926</v>
      </c>
      <c r="C3" s="44">
        <v>7807</v>
      </c>
      <c r="D3" s="44">
        <v>364742</v>
      </c>
      <c r="E3" s="44">
        <v>985</v>
      </c>
      <c r="F3" s="44">
        <v>14946</v>
      </c>
      <c r="G3" s="44">
        <v>12434</v>
      </c>
      <c r="H3" s="44">
        <v>12534</v>
      </c>
      <c r="I3" s="44">
        <v>14761</v>
      </c>
      <c r="J3" s="44">
        <v>7128</v>
      </c>
      <c r="K3" s="44">
        <v>11135</v>
      </c>
      <c r="L3" s="44">
        <v>21034</v>
      </c>
      <c r="M3" s="44">
        <v>20067</v>
      </c>
      <c r="N3" s="44">
        <v>4120</v>
      </c>
      <c r="O3" s="44">
        <v>6248</v>
      </c>
      <c r="P3" s="44">
        <v>13741</v>
      </c>
      <c r="Q3" s="44">
        <v>15152</v>
      </c>
      <c r="R3" s="321">
        <v>543760</v>
      </c>
    </row>
    <row r="4" spans="1:18">
      <c r="A4" s="8" t="s">
        <v>238</v>
      </c>
      <c r="B4" s="44">
        <v>18089</v>
      </c>
      <c r="C4" s="44">
        <v>9085</v>
      </c>
      <c r="D4" s="44">
        <v>51677</v>
      </c>
      <c r="E4" s="44">
        <v>70894</v>
      </c>
      <c r="F4" s="44">
        <v>1362</v>
      </c>
      <c r="G4" s="44">
        <v>14103</v>
      </c>
      <c r="H4" s="44">
        <v>14160</v>
      </c>
      <c r="I4" s="44">
        <v>13133</v>
      </c>
      <c r="J4" s="44">
        <v>7538</v>
      </c>
      <c r="K4" s="44">
        <v>10607</v>
      </c>
      <c r="L4" s="44">
        <v>17936</v>
      </c>
      <c r="M4" s="44">
        <v>11133</v>
      </c>
      <c r="N4" s="44">
        <v>4508</v>
      </c>
      <c r="O4" s="44">
        <v>6815</v>
      </c>
      <c r="P4" s="44">
        <v>15367</v>
      </c>
      <c r="Q4" s="44">
        <v>19606</v>
      </c>
      <c r="R4" s="321">
        <v>286013</v>
      </c>
    </row>
    <row r="5" spans="1:18">
      <c r="A5" s="8" t="s">
        <v>239</v>
      </c>
      <c r="B5" s="44">
        <v>4829</v>
      </c>
      <c r="C5" s="44">
        <v>3386</v>
      </c>
      <c r="D5" s="44">
        <v>30667</v>
      </c>
      <c r="E5" s="44">
        <v>12</v>
      </c>
      <c r="F5" s="44">
        <v>3113</v>
      </c>
      <c r="G5" s="44">
        <v>4038</v>
      </c>
      <c r="H5" s="44">
        <v>7421</v>
      </c>
      <c r="I5" s="44">
        <v>7846</v>
      </c>
      <c r="J5" s="44">
        <v>3252</v>
      </c>
      <c r="K5" s="44">
        <v>3890</v>
      </c>
      <c r="L5" s="44">
        <v>9060</v>
      </c>
      <c r="M5" s="44">
        <v>8505</v>
      </c>
      <c r="N5" s="44">
        <v>1248</v>
      </c>
      <c r="O5" s="44">
        <v>0</v>
      </c>
      <c r="P5" s="44">
        <v>5906</v>
      </c>
      <c r="Q5" s="44">
        <v>7867</v>
      </c>
      <c r="R5" s="321">
        <v>101040</v>
      </c>
    </row>
    <row r="6" spans="1:18">
      <c r="A6" s="8" t="s">
        <v>240</v>
      </c>
      <c r="B6" s="44">
        <v>612</v>
      </c>
      <c r="C6" s="44">
        <v>278</v>
      </c>
      <c r="D6" s="44">
        <v>1179</v>
      </c>
      <c r="E6" s="44">
        <v>497</v>
      </c>
      <c r="F6" s="44">
        <v>117</v>
      </c>
      <c r="G6" s="44">
        <v>546</v>
      </c>
      <c r="H6" s="44">
        <v>790</v>
      </c>
      <c r="I6" s="44">
        <v>333</v>
      </c>
      <c r="J6" s="44">
        <v>228</v>
      </c>
      <c r="K6" s="44">
        <v>291</v>
      </c>
      <c r="L6" s="44">
        <v>530</v>
      </c>
      <c r="M6" s="44">
        <v>393</v>
      </c>
      <c r="N6" s="44">
        <v>109</v>
      </c>
      <c r="O6" s="44">
        <v>2</v>
      </c>
      <c r="P6" s="44">
        <v>560</v>
      </c>
      <c r="Q6" s="44">
        <v>688</v>
      </c>
      <c r="R6" s="321">
        <v>7153</v>
      </c>
    </row>
    <row r="7" spans="1:18">
      <c r="A7" s="8" t="s">
        <v>241</v>
      </c>
      <c r="B7" s="44">
        <v>3618</v>
      </c>
      <c r="C7" s="44">
        <v>2201</v>
      </c>
      <c r="D7" s="44">
        <v>1444</v>
      </c>
      <c r="E7" s="44">
        <v>0</v>
      </c>
      <c r="F7" s="44">
        <v>26207</v>
      </c>
      <c r="G7" s="44">
        <v>2863</v>
      </c>
      <c r="H7" s="44">
        <v>2896</v>
      </c>
      <c r="I7" s="44">
        <v>2848</v>
      </c>
      <c r="J7" s="44">
        <v>1406</v>
      </c>
      <c r="K7" s="44">
        <v>2723</v>
      </c>
      <c r="L7" s="44">
        <v>2848</v>
      </c>
      <c r="M7" s="44">
        <v>4231</v>
      </c>
      <c r="N7" s="44">
        <v>772</v>
      </c>
      <c r="O7" s="44">
        <v>4</v>
      </c>
      <c r="P7" s="44">
        <v>2713</v>
      </c>
      <c r="Q7" s="44">
        <v>3297</v>
      </c>
      <c r="R7" s="321">
        <v>60071</v>
      </c>
    </row>
    <row r="8" spans="1:18">
      <c r="A8" s="8" t="s">
        <v>242</v>
      </c>
      <c r="B8" s="44">
        <v>1259</v>
      </c>
      <c r="C8" s="44">
        <v>594</v>
      </c>
      <c r="D8" s="44">
        <v>89</v>
      </c>
      <c r="E8" s="44">
        <v>0</v>
      </c>
      <c r="F8" s="44">
        <v>4165</v>
      </c>
      <c r="G8" s="44">
        <v>1079</v>
      </c>
      <c r="H8" s="44">
        <v>1023</v>
      </c>
      <c r="I8" s="44">
        <v>803</v>
      </c>
      <c r="J8" s="44">
        <v>570</v>
      </c>
      <c r="K8" s="44">
        <v>848</v>
      </c>
      <c r="L8" s="44">
        <v>1121</v>
      </c>
      <c r="M8" s="44">
        <v>182</v>
      </c>
      <c r="N8" s="44">
        <v>345</v>
      </c>
      <c r="O8" s="44">
        <v>0</v>
      </c>
      <c r="P8" s="44">
        <v>996</v>
      </c>
      <c r="Q8" s="44">
        <v>1025</v>
      </c>
      <c r="R8" s="321">
        <v>14099</v>
      </c>
    </row>
    <row r="9" spans="1:18">
      <c r="A9" s="8" t="s">
        <v>243</v>
      </c>
      <c r="B9" s="44">
        <v>115</v>
      </c>
      <c r="C9" s="44">
        <v>37</v>
      </c>
      <c r="D9" s="44">
        <v>1487</v>
      </c>
      <c r="E9" s="44">
        <v>14</v>
      </c>
      <c r="F9" s="44">
        <v>0</v>
      </c>
      <c r="G9" s="44">
        <v>116</v>
      </c>
      <c r="H9" s="44">
        <v>67</v>
      </c>
      <c r="I9" s="44">
        <v>77</v>
      </c>
      <c r="J9" s="44">
        <v>0</v>
      </c>
      <c r="K9" s="44">
        <v>66</v>
      </c>
      <c r="L9" s="44">
        <v>190</v>
      </c>
      <c r="M9" s="44">
        <v>224</v>
      </c>
      <c r="N9" s="44">
        <v>0</v>
      </c>
      <c r="O9" s="44">
        <v>0</v>
      </c>
      <c r="P9" s="44">
        <v>199</v>
      </c>
      <c r="Q9" s="44">
        <v>133</v>
      </c>
      <c r="R9" s="321">
        <v>2725</v>
      </c>
    </row>
    <row r="10" spans="1:18">
      <c r="A10" s="8" t="s">
        <v>244</v>
      </c>
      <c r="B10" s="44">
        <v>335</v>
      </c>
      <c r="C10" s="44">
        <v>161</v>
      </c>
      <c r="D10" s="44">
        <v>4299</v>
      </c>
      <c r="E10" s="44">
        <v>126</v>
      </c>
      <c r="F10" s="44">
        <v>0</v>
      </c>
      <c r="G10" s="44">
        <v>307</v>
      </c>
      <c r="H10" s="44">
        <v>344</v>
      </c>
      <c r="I10" s="44">
        <v>192</v>
      </c>
      <c r="J10" s="44">
        <v>12</v>
      </c>
      <c r="K10" s="44">
        <v>312</v>
      </c>
      <c r="L10" s="44">
        <v>250</v>
      </c>
      <c r="M10" s="44">
        <v>13</v>
      </c>
      <c r="N10" s="44">
        <v>38</v>
      </c>
      <c r="O10" s="44">
        <v>4</v>
      </c>
      <c r="P10" s="44">
        <v>176</v>
      </c>
      <c r="Q10" s="44">
        <v>393</v>
      </c>
      <c r="R10" s="321">
        <v>6962</v>
      </c>
    </row>
    <row r="11" spans="1:18">
      <c r="A11" s="8" t="s">
        <v>245</v>
      </c>
      <c r="B11" s="44">
        <v>0</v>
      </c>
      <c r="C11" s="44">
        <v>0</v>
      </c>
      <c r="D11" s="44">
        <v>627</v>
      </c>
      <c r="E11" s="44">
        <v>0</v>
      </c>
      <c r="F11" s="44">
        <v>0</v>
      </c>
      <c r="G11" s="44">
        <v>0</v>
      </c>
      <c r="H11" s="44">
        <v>0</v>
      </c>
      <c r="I11" s="44">
        <v>0</v>
      </c>
      <c r="J11" s="44">
        <v>0</v>
      </c>
      <c r="K11" s="44">
        <v>0</v>
      </c>
      <c r="L11" s="44">
        <v>1</v>
      </c>
      <c r="M11" s="44">
        <v>0</v>
      </c>
      <c r="N11" s="44">
        <v>0</v>
      </c>
      <c r="O11" s="44">
        <v>0</v>
      </c>
      <c r="P11" s="44">
        <v>3</v>
      </c>
      <c r="Q11" s="44">
        <v>6</v>
      </c>
      <c r="R11" s="321">
        <v>637</v>
      </c>
    </row>
    <row r="12" spans="1:18">
      <c r="A12" s="8" t="s">
        <v>246</v>
      </c>
      <c r="B12" s="44">
        <v>0</v>
      </c>
      <c r="C12" s="44">
        <v>0</v>
      </c>
      <c r="D12" s="44">
        <v>2719</v>
      </c>
      <c r="E12" s="44">
        <v>1</v>
      </c>
      <c r="F12" s="44">
        <v>305</v>
      </c>
      <c r="G12" s="44">
        <v>0</v>
      </c>
      <c r="H12" s="44">
        <v>0</v>
      </c>
      <c r="I12" s="44">
        <v>0</v>
      </c>
      <c r="J12" s="44">
        <v>0</v>
      </c>
      <c r="K12" s="44">
        <v>2</v>
      </c>
      <c r="L12" s="44">
        <v>0</v>
      </c>
      <c r="M12" s="44">
        <v>5</v>
      </c>
      <c r="N12" s="44">
        <v>0</v>
      </c>
      <c r="O12" s="44">
        <v>0</v>
      </c>
      <c r="P12" s="44">
        <v>0</v>
      </c>
      <c r="Q12" s="44">
        <v>1</v>
      </c>
      <c r="R12" s="321">
        <v>3033</v>
      </c>
    </row>
    <row r="13" spans="1:18">
      <c r="A13" s="8" t="s">
        <v>247</v>
      </c>
      <c r="B13" s="44">
        <v>0</v>
      </c>
      <c r="C13" s="44">
        <v>12</v>
      </c>
      <c r="D13" s="44">
        <v>276</v>
      </c>
      <c r="E13" s="44">
        <v>0</v>
      </c>
      <c r="F13" s="44">
        <v>38</v>
      </c>
      <c r="G13" s="44">
        <v>3</v>
      </c>
      <c r="H13" s="44">
        <v>1</v>
      </c>
      <c r="I13" s="44">
        <v>30</v>
      </c>
      <c r="J13" s="44">
        <v>40</v>
      </c>
      <c r="K13" s="44">
        <v>0</v>
      </c>
      <c r="L13" s="44">
        <v>89</v>
      </c>
      <c r="M13" s="44">
        <v>38</v>
      </c>
      <c r="N13" s="44">
        <v>1</v>
      </c>
      <c r="O13" s="44">
        <v>0</v>
      </c>
      <c r="P13" s="44">
        <v>1</v>
      </c>
      <c r="Q13" s="44">
        <v>1</v>
      </c>
      <c r="R13" s="321">
        <v>530</v>
      </c>
    </row>
    <row r="14" spans="1:18">
      <c r="A14" s="8" t="s">
        <v>248</v>
      </c>
      <c r="B14" s="44">
        <v>2642</v>
      </c>
      <c r="C14" s="44">
        <v>881</v>
      </c>
      <c r="D14" s="44">
        <v>124511</v>
      </c>
      <c r="E14" s="44">
        <v>821</v>
      </c>
      <c r="F14" s="44">
        <v>2897</v>
      </c>
      <c r="G14" s="44">
        <v>1564</v>
      </c>
      <c r="H14" s="44">
        <v>1630</v>
      </c>
      <c r="I14" s="44">
        <v>1692</v>
      </c>
      <c r="J14" s="44">
        <v>743</v>
      </c>
      <c r="K14" s="44">
        <v>1856</v>
      </c>
      <c r="L14" s="44">
        <v>1230</v>
      </c>
      <c r="M14" s="44">
        <v>2338</v>
      </c>
      <c r="N14" s="44">
        <v>979</v>
      </c>
      <c r="O14" s="44">
        <v>462</v>
      </c>
      <c r="P14" s="44">
        <v>1476</v>
      </c>
      <c r="Q14" s="44">
        <v>1861</v>
      </c>
      <c r="R14" s="321">
        <v>147583</v>
      </c>
    </row>
    <row r="15" spans="1:18">
      <c r="A15" s="8" t="s">
        <v>249</v>
      </c>
      <c r="B15" s="44">
        <v>893</v>
      </c>
      <c r="C15" s="44">
        <v>456</v>
      </c>
      <c r="D15" s="44">
        <v>2887</v>
      </c>
      <c r="E15" s="44">
        <v>84</v>
      </c>
      <c r="F15" s="44">
        <v>107</v>
      </c>
      <c r="G15" s="44">
        <v>1055</v>
      </c>
      <c r="H15" s="44">
        <v>1361</v>
      </c>
      <c r="I15" s="44">
        <v>1076</v>
      </c>
      <c r="J15" s="44">
        <v>337</v>
      </c>
      <c r="K15" s="44">
        <v>803</v>
      </c>
      <c r="L15" s="44">
        <v>1155</v>
      </c>
      <c r="M15" s="44">
        <v>354</v>
      </c>
      <c r="N15" s="44">
        <v>368</v>
      </c>
      <c r="O15" s="44">
        <v>285</v>
      </c>
      <c r="P15" s="44">
        <v>959</v>
      </c>
      <c r="Q15" s="44">
        <v>1284</v>
      </c>
      <c r="R15" s="321">
        <v>13464</v>
      </c>
    </row>
    <row r="16" spans="1:18">
      <c r="A16" s="8" t="s">
        <v>250</v>
      </c>
      <c r="B16" s="44">
        <v>484</v>
      </c>
      <c r="C16" s="44">
        <v>156</v>
      </c>
      <c r="D16" s="44">
        <v>498</v>
      </c>
      <c r="E16" s="44">
        <v>0</v>
      </c>
      <c r="F16" s="44">
        <v>0</v>
      </c>
      <c r="G16" s="44">
        <v>519</v>
      </c>
      <c r="H16" s="44">
        <v>438</v>
      </c>
      <c r="I16" s="44">
        <v>185</v>
      </c>
      <c r="J16" s="44">
        <v>104</v>
      </c>
      <c r="K16" s="44">
        <v>331</v>
      </c>
      <c r="L16" s="44">
        <v>2151</v>
      </c>
      <c r="M16" s="44">
        <v>0</v>
      </c>
      <c r="N16" s="44">
        <v>176</v>
      </c>
      <c r="O16" s="44">
        <v>0</v>
      </c>
      <c r="P16" s="44">
        <v>310</v>
      </c>
      <c r="Q16" s="44">
        <v>261</v>
      </c>
      <c r="R16" s="321">
        <v>5613</v>
      </c>
    </row>
    <row r="17" spans="1:18">
      <c r="A17" s="8" t="s">
        <v>251</v>
      </c>
      <c r="B17" s="44">
        <v>196</v>
      </c>
      <c r="C17" s="44">
        <v>29</v>
      </c>
      <c r="D17" s="44">
        <v>4</v>
      </c>
      <c r="E17" s="44">
        <v>0</v>
      </c>
      <c r="F17" s="44">
        <v>813</v>
      </c>
      <c r="G17" s="44">
        <v>111</v>
      </c>
      <c r="H17" s="44">
        <v>139</v>
      </c>
      <c r="I17" s="44">
        <v>87</v>
      </c>
      <c r="J17" s="44">
        <v>54</v>
      </c>
      <c r="K17" s="44">
        <v>120</v>
      </c>
      <c r="L17" s="44">
        <v>146</v>
      </c>
      <c r="M17" s="44">
        <v>0</v>
      </c>
      <c r="N17" s="44">
        <v>72</v>
      </c>
      <c r="O17" s="44">
        <v>0</v>
      </c>
      <c r="P17" s="44">
        <v>143</v>
      </c>
      <c r="Q17" s="44">
        <v>116</v>
      </c>
      <c r="R17" s="321">
        <v>2030</v>
      </c>
    </row>
    <row r="18" spans="1:18">
      <c r="A18" s="8" t="s">
        <v>252</v>
      </c>
      <c r="B18" s="44">
        <v>5</v>
      </c>
      <c r="C18" s="44">
        <v>5</v>
      </c>
      <c r="D18" s="44">
        <v>10</v>
      </c>
      <c r="E18" s="44">
        <v>0</v>
      </c>
      <c r="F18" s="44">
        <v>0</v>
      </c>
      <c r="G18" s="44">
        <v>5</v>
      </c>
      <c r="H18" s="44">
        <v>5</v>
      </c>
      <c r="I18" s="44">
        <v>5</v>
      </c>
      <c r="J18" s="44">
        <v>5</v>
      </c>
      <c r="K18" s="44">
        <v>4</v>
      </c>
      <c r="L18" s="44">
        <v>9</v>
      </c>
      <c r="M18" s="44">
        <v>0</v>
      </c>
      <c r="N18" s="44">
        <v>2</v>
      </c>
      <c r="O18" s="44">
        <v>0</v>
      </c>
      <c r="P18" s="44">
        <v>6</v>
      </c>
      <c r="Q18" s="44">
        <v>8</v>
      </c>
      <c r="R18" s="321">
        <v>69</v>
      </c>
    </row>
    <row r="19" spans="1:18">
      <c r="A19" s="8" t="s">
        <v>253</v>
      </c>
      <c r="B19" s="44">
        <v>0</v>
      </c>
      <c r="C19" s="44">
        <v>0</v>
      </c>
      <c r="D19" s="44">
        <v>10237</v>
      </c>
      <c r="E19" s="44">
        <v>0</v>
      </c>
      <c r="F19" s="44">
        <v>0</v>
      </c>
      <c r="G19" s="44">
        <v>1</v>
      </c>
      <c r="H19" s="44">
        <v>0</v>
      </c>
      <c r="I19" s="44">
        <v>0</v>
      </c>
      <c r="J19" s="44">
        <v>0</v>
      </c>
      <c r="K19" s="44">
        <v>0</v>
      </c>
      <c r="L19" s="44">
        <v>0</v>
      </c>
      <c r="M19" s="44">
        <v>0</v>
      </c>
      <c r="N19" s="44">
        <v>0</v>
      </c>
      <c r="O19" s="44">
        <v>0</v>
      </c>
      <c r="P19" s="44">
        <v>0</v>
      </c>
      <c r="Q19" s="44">
        <v>0</v>
      </c>
      <c r="R19" s="321">
        <v>10238</v>
      </c>
    </row>
    <row r="20" spans="1:18">
      <c r="A20" s="8" t="s">
        <v>254</v>
      </c>
      <c r="B20" s="44">
        <v>1</v>
      </c>
      <c r="C20" s="44">
        <v>0</v>
      </c>
      <c r="D20" s="44">
        <v>7920</v>
      </c>
      <c r="E20" s="44">
        <v>5</v>
      </c>
      <c r="F20" s="44">
        <v>61</v>
      </c>
      <c r="G20" s="44">
        <v>3</v>
      </c>
      <c r="H20" s="44">
        <v>1</v>
      </c>
      <c r="I20" s="44">
        <v>0</v>
      </c>
      <c r="J20" s="44">
        <v>0</v>
      </c>
      <c r="K20" s="44">
        <v>0</v>
      </c>
      <c r="L20" s="44">
        <v>5</v>
      </c>
      <c r="M20" s="44">
        <v>0</v>
      </c>
      <c r="N20" s="44">
        <v>1</v>
      </c>
      <c r="O20" s="44">
        <v>0</v>
      </c>
      <c r="P20" s="44">
        <v>0</v>
      </c>
      <c r="Q20" s="44">
        <v>2</v>
      </c>
      <c r="R20" s="321">
        <v>7999</v>
      </c>
    </row>
    <row r="21" spans="1:18">
      <c r="A21" s="8" t="s">
        <v>255</v>
      </c>
      <c r="B21" s="44">
        <v>0</v>
      </c>
      <c r="C21" s="44">
        <v>0</v>
      </c>
      <c r="D21" s="44">
        <v>501</v>
      </c>
      <c r="E21" s="44">
        <v>0</v>
      </c>
      <c r="F21" s="44">
        <v>0</v>
      </c>
      <c r="G21" s="44">
        <v>0</v>
      </c>
      <c r="H21" s="44">
        <v>0</v>
      </c>
      <c r="I21" s="44">
        <v>0</v>
      </c>
      <c r="J21" s="44">
        <v>0</v>
      </c>
      <c r="K21" s="44">
        <v>0</v>
      </c>
      <c r="L21" s="44">
        <v>0</v>
      </c>
      <c r="M21" s="44">
        <v>0</v>
      </c>
      <c r="N21" s="44">
        <v>0</v>
      </c>
      <c r="O21" s="44">
        <v>0</v>
      </c>
      <c r="P21" s="44">
        <v>0</v>
      </c>
      <c r="Q21" s="44">
        <v>0</v>
      </c>
      <c r="R21" s="321">
        <v>501</v>
      </c>
    </row>
    <row r="22" spans="1:18">
      <c r="A22" s="8" t="s">
        <v>256</v>
      </c>
      <c r="B22" s="44">
        <v>0</v>
      </c>
      <c r="C22" s="44">
        <v>0</v>
      </c>
      <c r="D22" s="44">
        <v>35169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  <c r="J22" s="44">
        <v>0</v>
      </c>
      <c r="K22" s="44">
        <v>0</v>
      </c>
      <c r="L22" s="44">
        <v>0</v>
      </c>
      <c r="M22" s="44">
        <v>0</v>
      </c>
      <c r="N22" s="44">
        <v>0</v>
      </c>
      <c r="O22" s="44">
        <v>0</v>
      </c>
      <c r="P22" s="44">
        <v>0</v>
      </c>
      <c r="Q22" s="44">
        <v>0</v>
      </c>
      <c r="R22" s="321">
        <v>35169</v>
      </c>
    </row>
    <row r="23" spans="1:18">
      <c r="A23" s="8" t="s">
        <v>257</v>
      </c>
      <c r="B23" s="44">
        <v>0</v>
      </c>
      <c r="C23" s="44">
        <v>0</v>
      </c>
      <c r="D23" s="44">
        <v>3061</v>
      </c>
      <c r="E23" s="44">
        <v>0</v>
      </c>
      <c r="F23" s="44">
        <v>0</v>
      </c>
      <c r="G23" s="44">
        <v>0</v>
      </c>
      <c r="H23" s="44">
        <v>0</v>
      </c>
      <c r="I23" s="44">
        <v>0</v>
      </c>
      <c r="J23" s="44">
        <v>0</v>
      </c>
      <c r="K23" s="44">
        <v>0</v>
      </c>
      <c r="L23" s="44">
        <v>0</v>
      </c>
      <c r="M23" s="44">
        <v>0</v>
      </c>
      <c r="N23" s="44">
        <v>0</v>
      </c>
      <c r="O23" s="44">
        <v>0</v>
      </c>
      <c r="P23" s="44">
        <v>0</v>
      </c>
      <c r="Q23" s="44">
        <v>0</v>
      </c>
      <c r="R23" s="321">
        <v>3061</v>
      </c>
    </row>
    <row r="24" spans="1:18">
      <c r="A24" s="8" t="s">
        <v>258</v>
      </c>
      <c r="B24" s="44">
        <v>0</v>
      </c>
      <c r="C24" s="44">
        <v>0</v>
      </c>
      <c r="D24" s="44">
        <v>91</v>
      </c>
      <c r="E24" s="44">
        <v>0</v>
      </c>
      <c r="F24" s="44">
        <v>10</v>
      </c>
      <c r="G24" s="44">
        <v>26</v>
      </c>
      <c r="H24" s="44">
        <v>14</v>
      </c>
      <c r="I24" s="44">
        <v>0</v>
      </c>
      <c r="J24" s="44">
        <v>0</v>
      </c>
      <c r="K24" s="44">
        <v>0</v>
      </c>
      <c r="L24" s="44">
        <v>29</v>
      </c>
      <c r="M24" s="44">
        <v>0</v>
      </c>
      <c r="N24" s="44">
        <v>0</v>
      </c>
      <c r="O24" s="44">
        <v>0</v>
      </c>
      <c r="P24" s="44">
        <v>2</v>
      </c>
      <c r="Q24" s="44">
        <v>3</v>
      </c>
      <c r="R24" s="321">
        <v>175</v>
      </c>
    </row>
    <row r="25" spans="1:18">
      <c r="A25" s="8" t="s">
        <v>259</v>
      </c>
      <c r="B25" s="44">
        <v>0</v>
      </c>
      <c r="C25" s="44">
        <v>0</v>
      </c>
      <c r="D25" s="44">
        <v>656</v>
      </c>
      <c r="E25" s="44">
        <v>0</v>
      </c>
      <c r="F25" s="44">
        <v>0</v>
      </c>
      <c r="G25" s="44">
        <v>0</v>
      </c>
      <c r="H25" s="44">
        <v>0</v>
      </c>
      <c r="I25" s="44">
        <v>0</v>
      </c>
      <c r="J25" s="44">
        <v>0</v>
      </c>
      <c r="K25" s="44">
        <v>0</v>
      </c>
      <c r="L25" s="44">
        <v>0</v>
      </c>
      <c r="M25" s="44">
        <v>0</v>
      </c>
      <c r="N25" s="44">
        <v>0</v>
      </c>
      <c r="O25" s="44">
        <v>0</v>
      </c>
      <c r="P25" s="44">
        <v>0</v>
      </c>
      <c r="Q25" s="44">
        <v>0</v>
      </c>
      <c r="R25" s="321">
        <v>656</v>
      </c>
    </row>
    <row r="26" spans="1:18">
      <c r="A26" s="8" t="s">
        <v>260</v>
      </c>
      <c r="B26" s="44">
        <v>3</v>
      </c>
      <c r="C26" s="44">
        <v>0</v>
      </c>
      <c r="D26" s="44">
        <v>36</v>
      </c>
      <c r="E26" s="44">
        <v>5</v>
      </c>
      <c r="F26" s="44">
        <v>8</v>
      </c>
      <c r="G26" s="44">
        <v>0</v>
      </c>
      <c r="H26" s="44">
        <v>3</v>
      </c>
      <c r="I26" s="44">
        <v>0</v>
      </c>
      <c r="J26" s="44">
        <v>0</v>
      </c>
      <c r="K26" s="44">
        <v>0</v>
      </c>
      <c r="L26" s="44">
        <v>23</v>
      </c>
      <c r="M26" s="44">
        <v>0</v>
      </c>
      <c r="N26" s="44">
        <v>0</v>
      </c>
      <c r="O26" s="44">
        <v>0</v>
      </c>
      <c r="P26" s="44">
        <v>6</v>
      </c>
      <c r="Q26" s="44">
        <v>0</v>
      </c>
      <c r="R26" s="321">
        <v>84</v>
      </c>
    </row>
    <row r="27" spans="1:18">
      <c r="A27" s="322" t="s">
        <v>91</v>
      </c>
      <c r="B27" s="323">
        <v>50007</v>
      </c>
      <c r="C27" s="323">
        <v>25088</v>
      </c>
      <c r="D27" s="323">
        <v>644787</v>
      </c>
      <c r="E27" s="323">
        <v>73444</v>
      </c>
      <c r="F27" s="323">
        <v>54149</v>
      </c>
      <c r="G27" s="323">
        <v>38773</v>
      </c>
      <c r="H27" s="323">
        <v>42827</v>
      </c>
      <c r="I27" s="323">
        <v>43068</v>
      </c>
      <c r="J27" s="323">
        <v>21417</v>
      </c>
      <c r="K27" s="323">
        <v>32988</v>
      </c>
      <c r="L27" s="323">
        <v>57807</v>
      </c>
      <c r="M27" s="323">
        <v>47483</v>
      </c>
      <c r="N27" s="323">
        <v>12739</v>
      </c>
      <c r="O27" s="323">
        <v>13820</v>
      </c>
      <c r="P27" s="323">
        <v>42564</v>
      </c>
      <c r="Q27" s="323">
        <v>51704</v>
      </c>
      <c r="R27" s="324">
        <v>1252665</v>
      </c>
    </row>
  </sheetData>
  <mergeCells count="1">
    <mergeCell ref="A1:R1"/>
  </mergeCells>
  <printOptions horizontalCentered="1"/>
  <pageMargins left="0.78740157480314965" right="0.19685039370078741" top="0.78740157480314965" bottom="0.19685039370078741" header="0.11811023622047245" footer="0.51181102362204722"/>
  <pageSetup paperSize="9" scale="85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topLeftCell="A4" zoomScaleNormal="100" workbookViewId="0">
      <selection activeCell="U15" sqref="U15:V15"/>
    </sheetView>
  </sheetViews>
  <sheetFormatPr baseColWidth="10" defaultRowHeight="12.75"/>
  <cols>
    <col min="1" max="1" width="24.85546875" style="326" customWidth="1"/>
    <col min="2" max="2" width="6.85546875" style="326" customWidth="1"/>
    <col min="3" max="3" width="8.42578125" style="326" customWidth="1"/>
    <col min="4" max="4" width="7.140625" style="328" customWidth="1"/>
    <col min="5" max="5" width="7.140625" style="326" customWidth="1"/>
    <col min="6" max="6" width="8.28515625" style="326" customWidth="1"/>
    <col min="7" max="7" width="8.140625" style="326" bestFit="1" customWidth="1"/>
    <col min="8" max="9" width="8.140625" style="326" customWidth="1"/>
    <col min="10" max="10" width="5.7109375" style="326" bestFit="1" customWidth="1"/>
    <col min="11" max="11" width="9.7109375" style="326" customWidth="1"/>
    <col min="12" max="12" width="8.140625" style="326" bestFit="1" customWidth="1"/>
    <col min="13" max="16384" width="11.42578125" style="326"/>
  </cols>
  <sheetData>
    <row r="1" spans="1:12" ht="24.75" customHeight="1">
      <c r="A1" s="510" t="s">
        <v>261</v>
      </c>
      <c r="B1" s="510"/>
      <c r="C1" s="510"/>
      <c r="D1" s="510"/>
      <c r="E1" s="510"/>
      <c r="F1" s="510"/>
      <c r="G1" s="510"/>
      <c r="H1" s="510"/>
      <c r="I1" s="510"/>
      <c r="J1" s="510"/>
      <c r="K1" s="510"/>
    </row>
    <row r="2" spans="1:12" ht="30.75" customHeight="1" thickBot="1">
      <c r="A2" s="327" t="s">
        <v>262</v>
      </c>
    </row>
    <row r="3" spans="1:12" ht="79.5" customHeight="1">
      <c r="A3" s="329" t="s">
        <v>263</v>
      </c>
      <c r="B3" s="330" t="s">
        <v>264</v>
      </c>
      <c r="C3" s="331" t="s">
        <v>265</v>
      </c>
      <c r="D3" s="331" t="s">
        <v>266</v>
      </c>
      <c r="E3" s="331" t="s">
        <v>267</v>
      </c>
      <c r="F3" s="331" t="s">
        <v>268</v>
      </c>
      <c r="G3" s="332" t="s">
        <v>269</v>
      </c>
      <c r="H3" s="333" t="s">
        <v>270</v>
      </c>
      <c r="I3" s="334" t="s">
        <v>271</v>
      </c>
      <c r="J3" s="335" t="s">
        <v>272</v>
      </c>
      <c r="K3" s="336" t="s">
        <v>273</v>
      </c>
      <c r="L3" s="337" t="s">
        <v>274</v>
      </c>
    </row>
    <row r="4" spans="1:12" ht="17.25" customHeight="1">
      <c r="A4" s="338" t="s">
        <v>275</v>
      </c>
      <c r="B4" s="339">
        <v>762</v>
      </c>
      <c r="C4" s="339">
        <v>601</v>
      </c>
      <c r="D4" s="340"/>
      <c r="E4" s="339"/>
      <c r="F4" s="339">
        <v>1620</v>
      </c>
      <c r="G4" s="339">
        <v>2221</v>
      </c>
      <c r="H4" s="341">
        <v>2.9146981627296586</v>
      </c>
      <c r="I4" s="342">
        <v>185</v>
      </c>
      <c r="J4" s="342"/>
      <c r="K4" s="339">
        <v>2406</v>
      </c>
      <c r="L4" s="343">
        <v>4.7259870359457869E-2</v>
      </c>
    </row>
    <row r="5" spans="1:12" ht="17.25" customHeight="1">
      <c r="A5" s="338" t="s">
        <v>276</v>
      </c>
      <c r="B5" s="339">
        <v>729</v>
      </c>
      <c r="C5" s="339">
        <v>780</v>
      </c>
      <c r="D5" s="340"/>
      <c r="E5" s="339">
        <v>317</v>
      </c>
      <c r="F5" s="339">
        <v>2408</v>
      </c>
      <c r="G5" s="339">
        <v>3505</v>
      </c>
      <c r="H5" s="341">
        <v>4.8079561042524004</v>
      </c>
      <c r="I5" s="342">
        <v>693</v>
      </c>
      <c r="J5" s="342"/>
      <c r="K5" s="339">
        <v>4198</v>
      </c>
      <c r="L5" s="343">
        <v>8.2459241799253583E-2</v>
      </c>
    </row>
    <row r="6" spans="1:12" ht="17.25" customHeight="1">
      <c r="A6" s="344" t="s">
        <v>277</v>
      </c>
      <c r="B6" s="345">
        <v>1491</v>
      </c>
      <c r="C6" s="345">
        <v>1381</v>
      </c>
      <c r="D6" s="345"/>
      <c r="E6" s="345">
        <v>317</v>
      </c>
      <c r="F6" s="345">
        <v>4028</v>
      </c>
      <c r="G6" s="345">
        <v>5726</v>
      </c>
      <c r="H6" s="341">
        <v>3.84037558685446</v>
      </c>
      <c r="I6" s="346">
        <v>878</v>
      </c>
      <c r="J6" s="346">
        <v>195</v>
      </c>
      <c r="K6" s="345">
        <v>6799</v>
      </c>
      <c r="L6" s="347">
        <v>0.1335494009035553</v>
      </c>
    </row>
    <row r="7" spans="1:12" ht="17.25" customHeight="1">
      <c r="A7" s="338" t="s">
        <v>278</v>
      </c>
      <c r="B7" s="339">
        <v>1308</v>
      </c>
      <c r="C7" s="339">
        <v>832</v>
      </c>
      <c r="D7" s="340"/>
      <c r="E7" s="339">
        <v>863</v>
      </c>
      <c r="F7" s="339">
        <v>3396</v>
      </c>
      <c r="G7" s="339">
        <v>5091</v>
      </c>
      <c r="H7" s="341">
        <v>3.8922018348623855</v>
      </c>
      <c r="I7" s="342">
        <v>606</v>
      </c>
      <c r="J7" s="342">
        <v>209</v>
      </c>
      <c r="K7" s="339">
        <v>5906</v>
      </c>
      <c r="L7" s="343">
        <v>0.11600864270280888</v>
      </c>
    </row>
    <row r="8" spans="1:12" ht="17.25" customHeight="1">
      <c r="A8" s="338" t="s">
        <v>279</v>
      </c>
      <c r="B8" s="339">
        <v>677</v>
      </c>
      <c r="C8" s="339">
        <v>528</v>
      </c>
      <c r="D8" s="340"/>
      <c r="E8" s="339"/>
      <c r="F8" s="339">
        <v>1518</v>
      </c>
      <c r="G8" s="339">
        <v>2046</v>
      </c>
      <c r="H8" s="341">
        <v>3.8138847858197931</v>
      </c>
      <c r="I8" s="342">
        <v>165</v>
      </c>
      <c r="J8" s="342">
        <v>371</v>
      </c>
      <c r="K8" s="339">
        <v>2582</v>
      </c>
      <c r="L8" s="343">
        <v>5.0716951483009233E-2</v>
      </c>
    </row>
    <row r="9" spans="1:12" ht="17.25" customHeight="1">
      <c r="A9" s="338" t="s">
        <v>280</v>
      </c>
      <c r="B9" s="339">
        <v>655</v>
      </c>
      <c r="C9" s="339">
        <v>587</v>
      </c>
      <c r="D9" s="340"/>
      <c r="E9" s="339"/>
      <c r="F9" s="339">
        <v>880</v>
      </c>
      <c r="G9" s="339">
        <v>1467</v>
      </c>
      <c r="H9" s="341">
        <v>2.7862595419847329</v>
      </c>
      <c r="I9" s="342">
        <v>139</v>
      </c>
      <c r="J9" s="342">
        <v>219</v>
      </c>
      <c r="K9" s="339">
        <v>1825</v>
      </c>
      <c r="L9" s="343">
        <v>3.5847574150461602E-2</v>
      </c>
    </row>
    <row r="10" spans="1:12" ht="17.25" customHeight="1">
      <c r="A10" s="338" t="s">
        <v>281</v>
      </c>
      <c r="B10" s="339">
        <v>471</v>
      </c>
      <c r="C10" s="339">
        <v>543</v>
      </c>
      <c r="D10" s="340"/>
      <c r="E10" s="339"/>
      <c r="F10" s="339">
        <v>2077</v>
      </c>
      <c r="G10" s="339">
        <v>2620</v>
      </c>
      <c r="H10" s="341">
        <v>5.5626326963906578</v>
      </c>
      <c r="I10" s="342"/>
      <c r="J10" s="342"/>
      <c r="K10" s="339">
        <v>2620</v>
      </c>
      <c r="L10" s="343">
        <v>5.1463366725594185E-2</v>
      </c>
    </row>
    <row r="11" spans="1:12" ht="17.25" customHeight="1">
      <c r="A11" s="338" t="s">
        <v>282</v>
      </c>
      <c r="B11" s="339">
        <v>692</v>
      </c>
      <c r="C11" s="339">
        <v>480</v>
      </c>
      <c r="D11" s="340"/>
      <c r="E11" s="339">
        <v>418</v>
      </c>
      <c r="F11" s="339">
        <v>2066</v>
      </c>
      <c r="G11" s="339">
        <v>2964</v>
      </c>
      <c r="H11" s="341">
        <v>4.9855491329479769</v>
      </c>
      <c r="I11" s="342">
        <v>275</v>
      </c>
      <c r="J11" s="342">
        <v>211</v>
      </c>
      <c r="K11" s="339">
        <v>3450</v>
      </c>
      <c r="L11" s="343">
        <v>6.7766647024160284E-2</v>
      </c>
    </row>
    <row r="12" spans="1:12" ht="17.25" customHeight="1">
      <c r="A12" s="338" t="s">
        <v>283</v>
      </c>
      <c r="B12" s="339">
        <v>229</v>
      </c>
      <c r="C12" s="339">
        <v>121</v>
      </c>
      <c r="D12" s="340"/>
      <c r="E12" s="339">
        <v>113</v>
      </c>
      <c r="F12" s="339">
        <v>735</v>
      </c>
      <c r="G12" s="339">
        <v>969</v>
      </c>
      <c r="H12" s="341">
        <v>4.2314410480349345</v>
      </c>
      <c r="I12" s="342"/>
      <c r="J12" s="342"/>
      <c r="K12" s="339">
        <v>969</v>
      </c>
      <c r="L12" s="343">
        <v>1.9033588685916324E-2</v>
      </c>
    </row>
    <row r="13" spans="1:12" ht="17.25" customHeight="1">
      <c r="A13" s="344" t="s">
        <v>284</v>
      </c>
      <c r="B13" s="345">
        <v>921</v>
      </c>
      <c r="C13" s="345">
        <v>601</v>
      </c>
      <c r="D13" s="345"/>
      <c r="E13" s="345">
        <v>531</v>
      </c>
      <c r="F13" s="345">
        <v>2801</v>
      </c>
      <c r="G13" s="345">
        <v>3933</v>
      </c>
      <c r="H13" s="341">
        <v>4.2703583061889248</v>
      </c>
      <c r="I13" s="346"/>
      <c r="J13" s="346"/>
      <c r="K13" s="345">
        <v>3933</v>
      </c>
      <c r="L13" s="347">
        <v>7.7253977607542726E-2</v>
      </c>
    </row>
    <row r="14" spans="1:12" ht="17.25" customHeight="1">
      <c r="A14" s="338" t="s">
        <v>285</v>
      </c>
      <c r="B14" s="339">
        <v>157</v>
      </c>
      <c r="C14" s="339">
        <v>79</v>
      </c>
      <c r="D14" s="340"/>
      <c r="E14" s="339"/>
      <c r="F14" s="339">
        <v>294</v>
      </c>
      <c r="G14" s="339">
        <v>373</v>
      </c>
      <c r="H14" s="341">
        <v>2.3757961783439492</v>
      </c>
      <c r="I14" s="348"/>
      <c r="J14" s="348"/>
      <c r="K14" s="339">
        <v>373</v>
      </c>
      <c r="L14" s="343">
        <v>7.3266548811628364E-3</v>
      </c>
    </row>
    <row r="15" spans="1:12" ht="17.25" customHeight="1">
      <c r="A15" s="338" t="s">
        <v>286</v>
      </c>
      <c r="B15" s="339">
        <v>769</v>
      </c>
      <c r="C15" s="339">
        <v>693</v>
      </c>
      <c r="D15" s="340">
        <v>28</v>
      </c>
      <c r="E15" s="339">
        <v>152</v>
      </c>
      <c r="F15" s="339">
        <v>1853</v>
      </c>
      <c r="G15" s="339">
        <v>2726</v>
      </c>
      <c r="H15" s="341">
        <v>3.7204161248374512</v>
      </c>
      <c r="I15" s="348">
        <v>43</v>
      </c>
      <c r="J15" s="348">
        <v>92</v>
      </c>
      <c r="K15" s="339">
        <v>2861</v>
      </c>
      <c r="L15" s="343">
        <v>5.6197210764093501E-2</v>
      </c>
    </row>
    <row r="16" spans="1:12" ht="17.25" customHeight="1">
      <c r="A16" s="338" t="s">
        <v>287</v>
      </c>
      <c r="B16" s="339">
        <v>530</v>
      </c>
      <c r="C16" s="339">
        <v>423</v>
      </c>
      <c r="D16" s="340">
        <v>38</v>
      </c>
      <c r="E16" s="339">
        <v>5</v>
      </c>
      <c r="F16" s="339">
        <v>627</v>
      </c>
      <c r="G16" s="339">
        <v>1093</v>
      </c>
      <c r="H16" s="341">
        <v>2.3113207547169812</v>
      </c>
      <c r="I16" s="348">
        <v>24</v>
      </c>
      <c r="J16" s="348">
        <v>108</v>
      </c>
      <c r="K16" s="339">
        <v>1225</v>
      </c>
      <c r="L16" s="343">
        <v>2.4062070320172855E-2</v>
      </c>
    </row>
    <row r="17" spans="1:14" ht="17.25" customHeight="1">
      <c r="A17" s="338" t="s">
        <v>288</v>
      </c>
      <c r="B17" s="339">
        <v>42</v>
      </c>
      <c r="C17" s="339">
        <v>42</v>
      </c>
      <c r="D17" s="340"/>
      <c r="E17" s="339"/>
      <c r="F17" s="339">
        <v>0</v>
      </c>
      <c r="G17" s="339">
        <v>42</v>
      </c>
      <c r="H17" s="341">
        <v>1</v>
      </c>
      <c r="I17" s="348"/>
      <c r="J17" s="348"/>
      <c r="K17" s="339">
        <v>42</v>
      </c>
      <c r="L17" s="343">
        <v>8.249852681202121E-4</v>
      </c>
    </row>
    <row r="18" spans="1:14" ht="17.25" customHeight="1">
      <c r="A18" s="338" t="s">
        <v>289</v>
      </c>
      <c r="B18" s="339">
        <v>729</v>
      </c>
      <c r="C18" s="339">
        <v>659</v>
      </c>
      <c r="D18" s="340"/>
      <c r="E18" s="339">
        <v>5</v>
      </c>
      <c r="F18" s="339">
        <v>608</v>
      </c>
      <c r="G18" s="339">
        <v>1272</v>
      </c>
      <c r="H18" s="341">
        <v>1.9053497942386832</v>
      </c>
      <c r="I18" s="348"/>
      <c r="J18" s="348">
        <v>117</v>
      </c>
      <c r="K18" s="339">
        <v>1389</v>
      </c>
      <c r="L18" s="343">
        <v>2.7283441367118445E-2</v>
      </c>
    </row>
    <row r="19" spans="1:14" ht="17.25" customHeight="1">
      <c r="A19" s="338" t="s">
        <v>290</v>
      </c>
      <c r="B19" s="339">
        <v>645</v>
      </c>
      <c r="C19" s="339">
        <v>367</v>
      </c>
      <c r="D19" s="340">
        <v>146</v>
      </c>
      <c r="E19" s="339">
        <v>53</v>
      </c>
      <c r="F19" s="339">
        <v>488</v>
      </c>
      <c r="G19" s="339">
        <v>1054</v>
      </c>
      <c r="H19" s="341">
        <v>1.634108527131783</v>
      </c>
      <c r="I19" s="348"/>
      <c r="J19" s="348"/>
      <c r="K19" s="339">
        <v>1054</v>
      </c>
      <c r="L19" s="343">
        <v>2.0703201728540562E-2</v>
      </c>
    </row>
    <row r="20" spans="1:14" ht="17.25" customHeight="1">
      <c r="A20" s="349" t="s">
        <v>291</v>
      </c>
      <c r="B20" s="339">
        <v>514</v>
      </c>
      <c r="C20" s="339">
        <v>404</v>
      </c>
      <c r="D20" s="340"/>
      <c r="E20" s="339">
        <v>48</v>
      </c>
      <c r="F20" s="339">
        <v>532</v>
      </c>
      <c r="G20" s="339">
        <v>984</v>
      </c>
      <c r="H20" s="341">
        <v>1.9747081712062258</v>
      </c>
      <c r="I20" s="348"/>
      <c r="J20" s="348">
        <v>31</v>
      </c>
      <c r="K20" s="339">
        <v>1015</v>
      </c>
      <c r="L20" s="343">
        <v>1.9937143979571793E-2</v>
      </c>
    </row>
    <row r="21" spans="1:14" ht="17.25" customHeight="1">
      <c r="A21" s="338" t="s">
        <v>292</v>
      </c>
      <c r="B21" s="339">
        <v>857</v>
      </c>
      <c r="C21" s="339">
        <v>693</v>
      </c>
      <c r="D21" s="340">
        <v>88</v>
      </c>
      <c r="E21" s="339">
        <v>66</v>
      </c>
      <c r="F21" s="339">
        <v>1152</v>
      </c>
      <c r="G21" s="339">
        <v>1999</v>
      </c>
      <c r="H21" s="341">
        <v>2.5157526254375728</v>
      </c>
      <c r="I21" s="348"/>
      <c r="J21" s="348">
        <v>157</v>
      </c>
      <c r="K21" s="339">
        <v>2156</v>
      </c>
      <c r="L21" s="343">
        <v>4.234924376350422E-2</v>
      </c>
    </row>
    <row r="22" spans="1:14" ht="17.25" customHeight="1">
      <c r="A22" s="349" t="s">
        <v>293</v>
      </c>
      <c r="B22" s="339">
        <v>649</v>
      </c>
      <c r="C22" s="339">
        <v>478</v>
      </c>
      <c r="D22" s="340">
        <v>141</v>
      </c>
      <c r="E22" s="339"/>
      <c r="F22" s="339">
        <v>570</v>
      </c>
      <c r="G22" s="339">
        <v>1189</v>
      </c>
      <c r="H22" s="341">
        <v>2.1325115562403698</v>
      </c>
      <c r="I22" s="348">
        <v>28</v>
      </c>
      <c r="J22" s="348">
        <v>167</v>
      </c>
      <c r="K22" s="339">
        <v>1384</v>
      </c>
      <c r="L22" s="343">
        <v>2.718522883519937E-2</v>
      </c>
    </row>
    <row r="23" spans="1:14" ht="17.25" customHeight="1">
      <c r="A23" s="338" t="s">
        <v>294</v>
      </c>
      <c r="B23" s="339">
        <v>193</v>
      </c>
      <c r="C23" s="339">
        <v>153</v>
      </c>
      <c r="D23" s="340"/>
      <c r="E23" s="339"/>
      <c r="F23" s="339">
        <v>105</v>
      </c>
      <c r="G23" s="339">
        <v>258</v>
      </c>
      <c r="H23" s="341">
        <v>1.3367875647668395</v>
      </c>
      <c r="I23" s="348"/>
      <c r="J23" s="348"/>
      <c r="K23" s="339">
        <v>258</v>
      </c>
      <c r="L23" s="343">
        <v>5.0677666470241604E-3</v>
      </c>
    </row>
    <row r="24" spans="1:14" ht="17.25" customHeight="1">
      <c r="A24" s="350" t="s">
        <v>295</v>
      </c>
      <c r="B24" s="339">
        <v>67</v>
      </c>
      <c r="C24" s="339">
        <v>50</v>
      </c>
      <c r="D24" s="340"/>
      <c r="E24" s="339"/>
      <c r="F24" s="339">
        <v>99</v>
      </c>
      <c r="G24" s="339">
        <v>149</v>
      </c>
      <c r="H24" s="341">
        <v>2.2238805970149254</v>
      </c>
      <c r="I24" s="348"/>
      <c r="J24" s="348"/>
      <c r="K24" s="339">
        <v>149</v>
      </c>
      <c r="L24" s="343">
        <v>2.9267334511883718E-3</v>
      </c>
    </row>
    <row r="25" spans="1:14" ht="17.25" customHeight="1">
      <c r="A25" s="351" t="s">
        <v>296</v>
      </c>
      <c r="B25" s="339">
        <v>606</v>
      </c>
      <c r="C25" s="339">
        <v>446</v>
      </c>
      <c r="D25" s="340"/>
      <c r="E25" s="339"/>
      <c r="F25" s="339">
        <v>599</v>
      </c>
      <c r="G25" s="339">
        <v>1045</v>
      </c>
      <c r="H25" s="341">
        <v>1.7244224422442245</v>
      </c>
      <c r="I25" s="348"/>
      <c r="J25" s="348"/>
      <c r="K25" s="339">
        <v>1045</v>
      </c>
      <c r="L25" s="343">
        <v>2.0526419171086229E-2</v>
      </c>
    </row>
    <row r="26" spans="1:14" ht="17.25" customHeight="1">
      <c r="A26" s="351" t="s">
        <v>297</v>
      </c>
      <c r="B26" s="339">
        <v>222</v>
      </c>
      <c r="C26" s="339">
        <v>168</v>
      </c>
      <c r="D26" s="340"/>
      <c r="E26" s="339">
        <v>22</v>
      </c>
      <c r="F26" s="339">
        <v>158</v>
      </c>
      <c r="G26" s="339">
        <v>348</v>
      </c>
      <c r="H26" s="341">
        <v>1.5675675675675675</v>
      </c>
      <c r="I26" s="348"/>
      <c r="J26" s="348"/>
      <c r="K26" s="339">
        <v>348</v>
      </c>
      <c r="L26" s="343">
        <v>6.8355922215674724E-3</v>
      </c>
    </row>
    <row r="27" spans="1:14" ht="27" customHeight="1">
      <c r="A27" s="351" t="s">
        <v>298</v>
      </c>
      <c r="B27" s="339">
        <v>458</v>
      </c>
      <c r="C27" s="339">
        <v>591</v>
      </c>
      <c r="D27" s="340">
        <v>43</v>
      </c>
      <c r="E27" s="339"/>
      <c r="F27" s="339">
        <v>94</v>
      </c>
      <c r="G27" s="339">
        <v>728</v>
      </c>
      <c r="H27" s="341">
        <v>1.5895196506550218</v>
      </c>
      <c r="I27" s="348"/>
      <c r="J27" s="348"/>
      <c r="K27" s="339">
        <v>728</v>
      </c>
      <c r="L27" s="343">
        <v>1.429974464741701E-2</v>
      </c>
    </row>
    <row r="28" spans="1:14" ht="17.25" customHeight="1">
      <c r="A28" s="351" t="s">
        <v>299</v>
      </c>
      <c r="B28" s="339">
        <v>283</v>
      </c>
      <c r="C28" s="339">
        <v>254</v>
      </c>
      <c r="D28" s="340"/>
      <c r="E28" s="339"/>
      <c r="F28" s="339">
        <v>616</v>
      </c>
      <c r="G28" s="339">
        <v>870</v>
      </c>
      <c r="H28" s="341">
        <v>3.0742049469964665</v>
      </c>
      <c r="I28" s="348"/>
      <c r="J28" s="348"/>
      <c r="K28" s="339">
        <v>870</v>
      </c>
      <c r="L28" s="343">
        <v>1.7088980553918678E-2</v>
      </c>
    </row>
    <row r="29" spans="1:14" ht="17.25" customHeight="1">
      <c r="A29" s="351" t="s">
        <v>300</v>
      </c>
      <c r="B29" s="339">
        <v>327</v>
      </c>
      <c r="C29" s="339">
        <v>316</v>
      </c>
      <c r="D29" s="340"/>
      <c r="E29" s="339"/>
      <c r="F29" s="339">
        <v>716</v>
      </c>
      <c r="G29" s="339">
        <v>1032</v>
      </c>
      <c r="H29" s="341">
        <v>3.1559633027522938</v>
      </c>
      <c r="I29" s="348"/>
      <c r="J29" s="348"/>
      <c r="K29" s="339">
        <v>1032</v>
      </c>
      <c r="L29" s="343">
        <v>2.0271066588096642E-2</v>
      </c>
    </row>
    <row r="30" spans="1:14" ht="17.25" customHeight="1">
      <c r="A30" s="351" t="s">
        <v>301</v>
      </c>
      <c r="B30" s="339">
        <v>101</v>
      </c>
      <c r="C30" s="339">
        <v>78</v>
      </c>
      <c r="D30" s="340"/>
      <c r="E30" s="339">
        <v>17</v>
      </c>
      <c r="F30" s="339">
        <v>305</v>
      </c>
      <c r="G30" s="339">
        <v>400</v>
      </c>
      <c r="H30" s="341">
        <v>3.9603960396039604</v>
      </c>
      <c r="I30" s="348"/>
      <c r="J30" s="348"/>
      <c r="K30" s="339">
        <v>400</v>
      </c>
      <c r="L30" s="343">
        <v>7.8570025535258294E-3</v>
      </c>
    </row>
    <row r="31" spans="1:14" ht="17.25" customHeight="1">
      <c r="A31" s="351" t="s">
        <v>302</v>
      </c>
      <c r="B31" s="339">
        <v>136</v>
      </c>
      <c r="C31" s="339">
        <v>126</v>
      </c>
      <c r="D31" s="340"/>
      <c r="E31" s="339"/>
      <c r="F31" s="339">
        <v>238</v>
      </c>
      <c r="G31" s="339">
        <v>364</v>
      </c>
      <c r="H31" s="341">
        <v>2.6764705882352939</v>
      </c>
      <c r="I31" s="348"/>
      <c r="J31" s="348"/>
      <c r="K31" s="339">
        <v>364</v>
      </c>
      <c r="L31" s="343">
        <v>7.1498723237085051E-3</v>
      </c>
    </row>
    <row r="32" spans="1:14" ht="17.25" customHeight="1">
      <c r="A32" s="351" t="s">
        <v>303</v>
      </c>
      <c r="B32" s="339">
        <v>147</v>
      </c>
      <c r="C32" s="339">
        <v>146</v>
      </c>
      <c r="D32" s="340"/>
      <c r="E32" s="339"/>
      <c r="F32" s="339">
        <v>288</v>
      </c>
      <c r="G32" s="339">
        <v>434</v>
      </c>
      <c r="H32" s="341">
        <v>2.9523809523809526</v>
      </c>
      <c r="I32" s="348"/>
      <c r="J32" s="348"/>
      <c r="K32" s="339">
        <v>434</v>
      </c>
      <c r="L32" s="343">
        <v>8.5248477705755256E-3</v>
      </c>
      <c r="N32" s="352"/>
    </row>
    <row r="33" spans="1:17" ht="17.25" customHeight="1">
      <c r="A33" s="351" t="s">
        <v>304</v>
      </c>
      <c r="B33" s="339">
        <v>272</v>
      </c>
      <c r="C33" s="339">
        <v>257</v>
      </c>
      <c r="D33" s="340"/>
      <c r="E33" s="339"/>
      <c r="F33" s="339">
        <v>696</v>
      </c>
      <c r="G33" s="339">
        <v>953</v>
      </c>
      <c r="H33" s="341">
        <v>3.5036764705882355</v>
      </c>
      <c r="I33" s="348"/>
      <c r="J33" s="348"/>
      <c r="K33" s="339">
        <v>953</v>
      </c>
      <c r="L33" s="343">
        <v>1.8719308583775289E-2</v>
      </c>
    </row>
    <row r="34" spans="1:17" ht="17.25" customHeight="1">
      <c r="A34" s="353" t="s">
        <v>305</v>
      </c>
      <c r="B34" s="339">
        <v>41</v>
      </c>
      <c r="C34" s="339">
        <v>88</v>
      </c>
      <c r="D34" s="340"/>
      <c r="E34" s="339"/>
      <c r="F34" s="339">
        <v>96</v>
      </c>
      <c r="G34" s="339">
        <v>184</v>
      </c>
      <c r="H34" s="341">
        <v>4.4878048780487809</v>
      </c>
      <c r="I34" s="348"/>
      <c r="J34" s="348"/>
      <c r="K34" s="339">
        <v>184</v>
      </c>
      <c r="L34" s="343">
        <v>3.6142211746218816E-3</v>
      </c>
    </row>
    <row r="35" spans="1:17" ht="17.25" customHeight="1">
      <c r="A35" s="354" t="s">
        <v>306</v>
      </c>
      <c r="B35" s="345">
        <v>1307</v>
      </c>
      <c r="C35" s="345">
        <v>1265</v>
      </c>
      <c r="D35" s="345"/>
      <c r="E35" s="345"/>
      <c r="F35" s="345">
        <v>2972</v>
      </c>
      <c r="G35" s="345">
        <v>4237</v>
      </c>
      <c r="H35" s="341">
        <v>3.2417750573833204</v>
      </c>
      <c r="I35" s="355"/>
      <c r="J35" s="355"/>
      <c r="K35" s="345">
        <v>4237</v>
      </c>
      <c r="L35" s="347">
        <v>8.3225299548222359E-2</v>
      </c>
    </row>
    <row r="36" spans="1:17" ht="17.25" customHeight="1">
      <c r="A36" s="350" t="s">
        <v>307</v>
      </c>
      <c r="B36" s="339">
        <v>710</v>
      </c>
      <c r="C36" s="339">
        <v>678</v>
      </c>
      <c r="D36" s="340"/>
      <c r="E36" s="339"/>
      <c r="F36" s="339">
        <v>2041</v>
      </c>
      <c r="G36" s="339">
        <v>2719</v>
      </c>
      <c r="H36" s="341">
        <v>3.8295774647887324</v>
      </c>
      <c r="I36" s="348"/>
      <c r="J36" s="348"/>
      <c r="K36" s="339">
        <v>2719</v>
      </c>
      <c r="L36" s="343">
        <v>5.3407974857591828E-2</v>
      </c>
    </row>
    <row r="37" spans="1:17" ht="17.25" customHeight="1">
      <c r="A37" s="350" t="s">
        <v>308</v>
      </c>
      <c r="B37" s="339">
        <v>203</v>
      </c>
      <c r="C37" s="339">
        <v>209</v>
      </c>
      <c r="D37" s="340"/>
      <c r="E37" s="339"/>
      <c r="F37" s="339">
        <v>1064</v>
      </c>
      <c r="G37" s="339">
        <v>1273</v>
      </c>
      <c r="H37" s="341">
        <v>6.2709359605911326</v>
      </c>
      <c r="I37" s="348"/>
      <c r="J37" s="348"/>
      <c r="K37" s="339">
        <v>1273</v>
      </c>
      <c r="L37" s="343">
        <v>2.5004910626595954E-2</v>
      </c>
    </row>
    <row r="38" spans="1:17" ht="17.25" customHeight="1">
      <c r="A38" s="350" t="s">
        <v>309</v>
      </c>
      <c r="B38" s="339">
        <v>259</v>
      </c>
      <c r="C38" s="339">
        <v>260</v>
      </c>
      <c r="D38" s="340"/>
      <c r="E38" s="339"/>
      <c r="F38" s="339">
        <v>307</v>
      </c>
      <c r="G38" s="339">
        <v>567</v>
      </c>
      <c r="H38" s="341">
        <v>2.189189189189189</v>
      </c>
      <c r="I38" s="348"/>
      <c r="J38" s="348"/>
      <c r="K38" s="339">
        <v>567</v>
      </c>
      <c r="L38" s="343">
        <v>1.1137301119622864E-2</v>
      </c>
    </row>
    <row r="39" spans="1:17" ht="17.25" customHeight="1">
      <c r="A39" s="350" t="s">
        <v>310</v>
      </c>
      <c r="B39" s="339">
        <v>59</v>
      </c>
      <c r="C39" s="339">
        <v>53</v>
      </c>
      <c r="D39" s="340"/>
      <c r="E39" s="339"/>
      <c r="F39" s="339">
        <v>83</v>
      </c>
      <c r="G39" s="339">
        <v>136</v>
      </c>
      <c r="H39" s="341">
        <v>2.3050847457627119</v>
      </c>
      <c r="I39" s="348"/>
      <c r="J39" s="348"/>
      <c r="K39" s="339">
        <v>136</v>
      </c>
      <c r="L39" s="343">
        <v>2.6713808681987821E-3</v>
      </c>
      <c r="N39" s="352"/>
    </row>
    <row r="40" spans="1:17" ht="17.25" customHeight="1">
      <c r="A40" s="354" t="s">
        <v>311</v>
      </c>
      <c r="B40" s="345">
        <v>1231</v>
      </c>
      <c r="C40" s="345">
        <v>1200</v>
      </c>
      <c r="D40" s="345"/>
      <c r="E40" s="345"/>
      <c r="F40" s="345">
        <v>3495</v>
      </c>
      <c r="G40" s="345">
        <v>4695</v>
      </c>
      <c r="H40" s="341">
        <v>4.1202274573517466</v>
      </c>
      <c r="I40" s="355">
        <v>175</v>
      </c>
      <c r="J40" s="355">
        <v>202</v>
      </c>
      <c r="K40" s="345">
        <v>5072</v>
      </c>
      <c r="L40" s="347">
        <v>9.9626792378707529E-2</v>
      </c>
      <c r="O40" s="352"/>
    </row>
    <row r="41" spans="1:17" ht="17.25" customHeight="1">
      <c r="A41" s="356" t="s">
        <v>312</v>
      </c>
      <c r="B41" s="339">
        <v>985</v>
      </c>
      <c r="C41" s="339">
        <v>630</v>
      </c>
      <c r="D41" s="340"/>
      <c r="E41" s="339"/>
      <c r="F41" s="339">
        <v>359</v>
      </c>
      <c r="G41" s="339">
        <v>989</v>
      </c>
      <c r="H41" s="341">
        <v>1.0040609137055838</v>
      </c>
      <c r="I41" s="348"/>
      <c r="J41" s="348"/>
      <c r="K41" s="339">
        <v>989</v>
      </c>
      <c r="L41" s="343">
        <v>1.9426438813592614E-2</v>
      </c>
    </row>
    <row r="42" spans="1:17" ht="17.25" customHeight="1">
      <c r="A42" s="356" t="s">
        <v>313</v>
      </c>
      <c r="B42" s="339">
        <v>85</v>
      </c>
      <c r="C42" s="339">
        <v>85</v>
      </c>
      <c r="D42" s="340"/>
      <c r="E42" s="339"/>
      <c r="F42" s="339">
        <v>0</v>
      </c>
      <c r="G42" s="339">
        <v>85</v>
      </c>
      <c r="H42" s="341">
        <v>1</v>
      </c>
      <c r="I42" s="348"/>
      <c r="J42" s="348"/>
      <c r="K42" s="339">
        <v>85</v>
      </c>
      <c r="L42" s="343">
        <v>1.6696130426242389E-3</v>
      </c>
    </row>
    <row r="43" spans="1:17" ht="17.25" customHeight="1">
      <c r="A43" s="356" t="s">
        <v>314</v>
      </c>
      <c r="B43" s="339">
        <v>165</v>
      </c>
      <c r="C43" s="339">
        <v>91</v>
      </c>
      <c r="D43" s="340"/>
      <c r="E43" s="339"/>
      <c r="F43" s="339">
        <v>185</v>
      </c>
      <c r="G43" s="339">
        <v>276</v>
      </c>
      <c r="H43" s="341">
        <v>1.6727272727272726</v>
      </c>
      <c r="I43" s="348"/>
      <c r="J43" s="348"/>
      <c r="K43" s="339">
        <v>276</v>
      </c>
      <c r="L43" s="343">
        <v>5.421331761932823E-3</v>
      </c>
      <c r="Q43" s="352"/>
    </row>
    <row r="44" spans="1:17" ht="21.75" customHeight="1">
      <c r="A44" s="356" t="s">
        <v>315</v>
      </c>
      <c r="B44" s="339">
        <v>542</v>
      </c>
      <c r="C44" s="339">
        <v>36</v>
      </c>
      <c r="D44" s="340"/>
      <c r="E44" s="339"/>
      <c r="F44" s="339">
        <v>537</v>
      </c>
      <c r="G44" s="339">
        <v>573</v>
      </c>
      <c r="H44" s="341">
        <v>1.0571955719557196</v>
      </c>
      <c r="I44" s="348"/>
      <c r="J44" s="348"/>
      <c r="K44" s="339">
        <v>573</v>
      </c>
      <c r="L44" s="343">
        <v>1.1255156157925751E-2</v>
      </c>
      <c r="N44" s="352"/>
    </row>
    <row r="45" spans="1:17" ht="17.25" customHeight="1">
      <c r="A45" s="357" t="s">
        <v>316</v>
      </c>
      <c r="B45" s="339">
        <v>93</v>
      </c>
      <c r="C45" s="339">
        <v>35</v>
      </c>
      <c r="D45" s="340">
        <v>33</v>
      </c>
      <c r="E45" s="339">
        <v>17</v>
      </c>
      <c r="F45" s="339">
        <v>75</v>
      </c>
      <c r="G45" s="339">
        <v>160</v>
      </c>
      <c r="H45" s="341">
        <v>1.7204301075268817</v>
      </c>
      <c r="I45" s="348"/>
      <c r="J45" s="348"/>
      <c r="K45" s="339">
        <v>160</v>
      </c>
      <c r="L45" s="343">
        <v>3.142801021410332E-3</v>
      </c>
      <c r="O45" s="352"/>
    </row>
    <row r="46" spans="1:17" ht="17.25" customHeight="1">
      <c r="A46" s="358" t="s">
        <v>317</v>
      </c>
      <c r="B46" s="339">
        <v>905</v>
      </c>
      <c r="C46" s="339"/>
      <c r="D46" s="340"/>
      <c r="E46" s="339"/>
      <c r="F46" s="339"/>
      <c r="G46" s="339">
        <v>1340</v>
      </c>
      <c r="H46" s="341">
        <v>1.4806629834254144</v>
      </c>
      <c r="I46" s="348"/>
      <c r="J46" s="348"/>
      <c r="K46" s="339">
        <v>1340</v>
      </c>
      <c r="L46" s="343">
        <v>2.6320958554311529E-2</v>
      </c>
      <c r="N46" s="352"/>
    </row>
    <row r="47" spans="1:17" ht="17.25" customHeight="1" thickBot="1">
      <c r="A47" s="359" t="s">
        <v>104</v>
      </c>
      <c r="B47" s="360">
        <f t="shared" ref="B47:G47" si="0">SUM(B4:B46)-B35-B6-B13-B40</f>
        <v>17274</v>
      </c>
      <c r="C47" s="361">
        <f t="shared" si="0"/>
        <v>13060</v>
      </c>
      <c r="D47" s="361">
        <f t="shared" si="0"/>
        <v>517</v>
      </c>
      <c r="E47" s="361">
        <f t="shared" si="0"/>
        <v>2096</v>
      </c>
      <c r="F47" s="361">
        <f t="shared" si="0"/>
        <v>29485</v>
      </c>
      <c r="G47" s="361">
        <f t="shared" si="0"/>
        <v>46498</v>
      </c>
      <c r="H47" s="362">
        <v>2.9472038902396664</v>
      </c>
      <c r="I47" s="363">
        <v>2333</v>
      </c>
      <c r="J47" s="364">
        <v>2079</v>
      </c>
      <c r="K47" s="365">
        <f>SUM(K6:K46)-K13-K28-K29-K30-K31-K32-K33-K34-K36-K37-K38-K39</f>
        <v>50910</v>
      </c>
      <c r="L47" s="366">
        <f>SUM(L6:L46)-L13-L28-L29-L30-L31-L32-L33-L34-L36-L37-L38-L39</f>
        <v>0.99999999999999944</v>
      </c>
    </row>
    <row r="48" spans="1:17" s="371" customFormat="1" ht="16.5" customHeight="1">
      <c r="A48" s="367"/>
      <c r="B48" s="368"/>
      <c r="C48" s="368"/>
      <c r="D48" s="368"/>
      <c r="E48" s="368"/>
      <c r="F48" s="368"/>
      <c r="G48" s="368"/>
      <c r="H48" s="368"/>
      <c r="I48" s="368"/>
      <c r="J48" s="369"/>
      <c r="K48" s="368"/>
      <c r="L48" s="370"/>
    </row>
    <row r="49" spans="1:12" ht="13.5" customHeight="1">
      <c r="A49" s="372"/>
      <c r="B49" s="372"/>
      <c r="C49" s="372"/>
      <c r="D49" s="373"/>
      <c r="E49" s="372"/>
      <c r="F49" s="372"/>
      <c r="G49" s="372"/>
      <c r="H49" s="372"/>
      <c r="I49" s="372"/>
      <c r="J49" s="372"/>
      <c r="K49" s="372"/>
      <c r="L49" s="372"/>
    </row>
    <row r="50" spans="1:12">
      <c r="A50" s="328"/>
    </row>
    <row r="51" spans="1:12">
      <c r="A51" s="328"/>
    </row>
    <row r="52" spans="1:12">
      <c r="A52" s="328"/>
      <c r="B52" s="374"/>
    </row>
  </sheetData>
  <mergeCells count="1">
    <mergeCell ref="A1:K1"/>
  </mergeCells>
  <printOptions horizontalCentered="1"/>
  <pageMargins left="0.59055118110236227" right="0.15748031496062992" top="0.39370078740157483" bottom="0.19685039370078741" header="0.15748031496062992" footer="0.15748031496062992"/>
  <pageSetup paperSize="9" scale="8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9"/>
  <sheetViews>
    <sheetView zoomScaleNormal="100" workbookViewId="0">
      <selection activeCell="U15" sqref="U15:V15"/>
    </sheetView>
  </sheetViews>
  <sheetFormatPr baseColWidth="10" defaultRowHeight="12.75"/>
  <cols>
    <col min="1" max="1" width="12.28515625" style="326" bestFit="1" customWidth="1"/>
    <col min="2" max="2" width="5.42578125" style="326" bestFit="1" customWidth="1"/>
    <col min="3" max="3" width="6.42578125" style="326" customWidth="1"/>
    <col min="4" max="4" width="4" style="326" bestFit="1" customWidth="1"/>
    <col min="5" max="5" width="5.42578125" style="326" bestFit="1" customWidth="1"/>
    <col min="6" max="6" width="7.7109375" style="326" bestFit="1" customWidth="1"/>
    <col min="7" max="15" width="5.42578125" style="326" bestFit="1" customWidth="1"/>
    <col min="16" max="16" width="4" style="326" bestFit="1" customWidth="1"/>
    <col min="17" max="17" width="5.42578125" style="390" bestFit="1" customWidth="1"/>
    <col min="18" max="18" width="4" style="326" bestFit="1" customWidth="1"/>
    <col min="19" max="20" width="5.42578125" style="326" bestFit="1" customWidth="1"/>
    <col min="21" max="21" width="6.42578125" style="326" customWidth="1"/>
    <col min="22" max="22" width="8.85546875" style="326" customWidth="1"/>
    <col min="23" max="16384" width="11.42578125" style="326"/>
  </cols>
  <sheetData>
    <row r="1" spans="1:21" ht="24.75" customHeight="1">
      <c r="A1" s="511" t="s">
        <v>318</v>
      </c>
      <c r="B1" s="511"/>
      <c r="C1" s="512"/>
      <c r="D1" s="512"/>
      <c r="E1" s="512"/>
      <c r="F1" s="512"/>
      <c r="G1" s="512"/>
      <c r="H1" s="512"/>
      <c r="I1" s="512"/>
      <c r="J1" s="512"/>
      <c r="K1" s="512"/>
      <c r="L1" s="512"/>
      <c r="M1" s="512"/>
      <c r="N1" s="512"/>
      <c r="O1" s="512"/>
      <c r="P1" s="512"/>
      <c r="Q1" s="512"/>
      <c r="R1" s="512"/>
      <c r="S1" s="512"/>
      <c r="T1" s="512"/>
      <c r="U1" s="512"/>
    </row>
    <row r="2" spans="1:21" ht="12" customHeight="1">
      <c r="A2" s="375"/>
      <c r="B2" s="375"/>
      <c r="C2" s="375"/>
      <c r="D2" s="375"/>
      <c r="E2" s="375"/>
      <c r="F2" s="375"/>
      <c r="G2" s="375"/>
      <c r="H2" s="375"/>
      <c r="I2" s="375"/>
      <c r="J2" s="375"/>
      <c r="K2" s="375"/>
      <c r="L2" s="375"/>
      <c r="M2" s="375"/>
      <c r="N2" s="375"/>
      <c r="O2" s="375"/>
      <c r="P2" s="375"/>
      <c r="Q2" s="375"/>
      <c r="R2" s="375"/>
      <c r="S2" s="375"/>
      <c r="T2" s="375"/>
      <c r="U2" s="375"/>
    </row>
    <row r="3" spans="1:21" ht="63" customHeight="1">
      <c r="A3" s="376" t="s">
        <v>319</v>
      </c>
      <c r="B3" s="377" t="s">
        <v>189</v>
      </c>
      <c r="C3" s="377" t="s">
        <v>320</v>
      </c>
      <c r="D3" s="377" t="s">
        <v>321</v>
      </c>
      <c r="E3" s="377" t="s">
        <v>322</v>
      </c>
      <c r="F3" s="377" t="s">
        <v>323</v>
      </c>
      <c r="G3" s="377" t="s">
        <v>2</v>
      </c>
      <c r="H3" s="377" t="s">
        <v>324</v>
      </c>
      <c r="I3" s="377" t="s">
        <v>325</v>
      </c>
      <c r="J3" s="377" t="s">
        <v>5</v>
      </c>
      <c r="K3" s="377" t="s">
        <v>6</v>
      </c>
      <c r="L3" s="377" t="s">
        <v>7</v>
      </c>
      <c r="M3" s="377" t="s">
        <v>326</v>
      </c>
      <c r="N3" s="377" t="s">
        <v>327</v>
      </c>
      <c r="O3" s="377" t="s">
        <v>328</v>
      </c>
      <c r="P3" s="377" t="s">
        <v>329</v>
      </c>
      <c r="Q3" s="377" t="s">
        <v>330</v>
      </c>
      <c r="R3" s="377" t="s">
        <v>331</v>
      </c>
      <c r="S3" s="377" t="s">
        <v>332</v>
      </c>
      <c r="T3" s="377" t="s">
        <v>333</v>
      </c>
      <c r="U3" s="378" t="s">
        <v>91</v>
      </c>
    </row>
    <row r="4" spans="1:21">
      <c r="A4" s="379" t="s">
        <v>334</v>
      </c>
      <c r="B4" s="380"/>
      <c r="C4" s="381">
        <v>12280</v>
      </c>
      <c r="D4" s="381">
        <v>236</v>
      </c>
      <c r="E4" s="381">
        <v>517</v>
      </c>
      <c r="F4" s="381">
        <v>2207</v>
      </c>
      <c r="G4" s="381">
        <v>1774</v>
      </c>
      <c r="H4" s="381">
        <v>3414</v>
      </c>
      <c r="I4" s="381">
        <v>3331</v>
      </c>
      <c r="J4" s="381">
        <v>2503</v>
      </c>
      <c r="K4" s="381">
        <v>2381</v>
      </c>
      <c r="L4" s="381">
        <v>2942</v>
      </c>
      <c r="M4" s="381">
        <v>2757</v>
      </c>
      <c r="N4" s="381">
        <v>2640</v>
      </c>
      <c r="O4" s="381">
        <v>3284</v>
      </c>
      <c r="P4" s="381">
        <v>766</v>
      </c>
      <c r="Q4" s="381">
        <v>1130</v>
      </c>
      <c r="R4" s="381">
        <v>688</v>
      </c>
      <c r="S4" s="381">
        <v>2321</v>
      </c>
      <c r="T4" s="381">
        <v>2320</v>
      </c>
      <c r="U4" s="382">
        <v>47491</v>
      </c>
    </row>
    <row r="5" spans="1:21">
      <c r="A5" s="383" t="s">
        <v>335</v>
      </c>
      <c r="B5" s="384"/>
      <c r="C5" s="384">
        <v>456</v>
      </c>
      <c r="D5" s="384"/>
      <c r="E5" s="384"/>
      <c r="F5" s="384">
        <v>32</v>
      </c>
      <c r="G5" s="384">
        <v>68</v>
      </c>
      <c r="H5" s="384">
        <v>239</v>
      </c>
      <c r="I5" s="384">
        <v>132</v>
      </c>
      <c r="J5" s="384">
        <v>107</v>
      </c>
      <c r="K5" s="384">
        <v>96</v>
      </c>
      <c r="L5" s="384">
        <v>138</v>
      </c>
      <c r="M5" s="384">
        <v>144</v>
      </c>
      <c r="N5" s="384">
        <v>112</v>
      </c>
      <c r="O5" s="384">
        <v>217</v>
      </c>
      <c r="P5" s="384">
        <v>45</v>
      </c>
      <c r="Q5" s="384">
        <v>59</v>
      </c>
      <c r="R5" s="384">
        <v>45</v>
      </c>
      <c r="S5" s="384">
        <v>101</v>
      </c>
      <c r="T5" s="384">
        <v>88</v>
      </c>
      <c r="U5" s="385">
        <v>2079</v>
      </c>
    </row>
    <row r="6" spans="1:21">
      <c r="A6" s="386" t="s">
        <v>336</v>
      </c>
      <c r="B6" s="387">
        <v>1340</v>
      </c>
      <c r="C6" s="388"/>
      <c r="D6" s="388"/>
      <c r="E6" s="388"/>
      <c r="F6" s="388"/>
      <c r="G6" s="388"/>
      <c r="H6" s="388"/>
      <c r="I6" s="388"/>
      <c r="J6" s="388"/>
      <c r="K6" s="388"/>
      <c r="L6" s="388"/>
      <c r="M6" s="388"/>
      <c r="N6" s="388"/>
      <c r="O6" s="388"/>
      <c r="P6" s="388"/>
      <c r="Q6" s="388"/>
      <c r="R6" s="388"/>
      <c r="S6" s="388"/>
      <c r="T6" s="388"/>
      <c r="U6" s="385">
        <v>1340</v>
      </c>
    </row>
    <row r="7" spans="1:21" ht="27" customHeight="1">
      <c r="A7" s="386" t="s">
        <v>104</v>
      </c>
      <c r="B7" s="389">
        <v>1340</v>
      </c>
      <c r="C7" s="389">
        <v>12736</v>
      </c>
      <c r="D7" s="389">
        <v>236</v>
      </c>
      <c r="E7" s="389">
        <v>517</v>
      </c>
      <c r="F7" s="389">
        <v>2239</v>
      </c>
      <c r="G7" s="389">
        <v>1842</v>
      </c>
      <c r="H7" s="389">
        <v>3653</v>
      </c>
      <c r="I7" s="389">
        <v>3463</v>
      </c>
      <c r="J7" s="389">
        <v>2610</v>
      </c>
      <c r="K7" s="389">
        <v>2477</v>
      </c>
      <c r="L7" s="389">
        <v>3080</v>
      </c>
      <c r="M7" s="389">
        <v>2901</v>
      </c>
      <c r="N7" s="389">
        <v>2752</v>
      </c>
      <c r="O7" s="389">
        <v>3501</v>
      </c>
      <c r="P7" s="389">
        <v>811</v>
      </c>
      <c r="Q7" s="389">
        <v>1189</v>
      </c>
      <c r="R7" s="389">
        <v>733</v>
      </c>
      <c r="S7" s="389">
        <v>2422</v>
      </c>
      <c r="T7" s="389">
        <v>2408</v>
      </c>
      <c r="U7" s="389">
        <v>50910</v>
      </c>
    </row>
    <row r="8" spans="1:21" ht="18" customHeight="1">
      <c r="A8" s="328"/>
      <c r="B8" s="328"/>
      <c r="Q8" s="326"/>
    </row>
    <row r="9" spans="1:21" ht="17.25" customHeight="1">
      <c r="Q9" s="326"/>
    </row>
    <row r="10" spans="1:21" ht="18" customHeight="1">
      <c r="Q10" s="326"/>
    </row>
    <row r="11" spans="1:21" ht="18" customHeight="1">
      <c r="Q11" s="326"/>
    </row>
    <row r="12" spans="1:21" ht="18" customHeight="1">
      <c r="Q12" s="326"/>
    </row>
    <row r="13" spans="1:21" ht="18" customHeight="1">
      <c r="Q13" s="326"/>
    </row>
    <row r="14" spans="1:21" ht="18" customHeight="1">
      <c r="Q14" s="326"/>
    </row>
    <row r="15" spans="1:21" ht="18" customHeight="1">
      <c r="Q15" s="326"/>
    </row>
    <row r="16" spans="1:21" ht="18" customHeight="1">
      <c r="Q16" s="326"/>
    </row>
    <row r="17" spans="17:17" ht="18" customHeight="1">
      <c r="Q17" s="326"/>
    </row>
    <row r="18" spans="17:17" ht="18" customHeight="1">
      <c r="Q18" s="326"/>
    </row>
    <row r="19" spans="17:17" ht="18" customHeight="1">
      <c r="Q19" s="326"/>
    </row>
    <row r="20" spans="17:17" ht="18" customHeight="1">
      <c r="Q20" s="326"/>
    </row>
    <row r="21" spans="17:17" ht="18" customHeight="1">
      <c r="Q21" s="326"/>
    </row>
    <row r="22" spans="17:17" ht="18" customHeight="1">
      <c r="Q22" s="326"/>
    </row>
    <row r="23" spans="17:17" ht="18" customHeight="1">
      <c r="Q23" s="326"/>
    </row>
    <row r="24" spans="17:17">
      <c r="Q24" s="326"/>
    </row>
    <row r="25" spans="17:17" ht="19.5" customHeight="1">
      <c r="Q25" s="326"/>
    </row>
    <row r="26" spans="17:17" ht="18" customHeight="1">
      <c r="Q26" s="326"/>
    </row>
    <row r="27" spans="17:17" ht="18" customHeight="1">
      <c r="Q27" s="326"/>
    </row>
    <row r="28" spans="17:17" ht="18" customHeight="1">
      <c r="Q28" s="326"/>
    </row>
    <row r="29" spans="17:17" ht="18" customHeight="1">
      <c r="Q29" s="326"/>
    </row>
    <row r="30" spans="17:17" ht="18" customHeight="1">
      <c r="Q30" s="326"/>
    </row>
    <row r="31" spans="17:17" ht="18" customHeight="1">
      <c r="Q31" s="326"/>
    </row>
    <row r="32" spans="17:17" ht="18" customHeight="1">
      <c r="Q32" s="326"/>
    </row>
    <row r="33" spans="1:17">
      <c r="Q33" s="326"/>
    </row>
    <row r="34" spans="1:17" ht="18" customHeight="1">
      <c r="Q34" s="326"/>
    </row>
    <row r="35" spans="1:17" ht="18" customHeight="1">
      <c r="Q35" s="326"/>
    </row>
    <row r="36" spans="1:17" ht="18" customHeight="1">
      <c r="Q36" s="326"/>
    </row>
    <row r="37" spans="1:17" ht="18" customHeight="1">
      <c r="Q37" s="326"/>
    </row>
    <row r="38" spans="1:17" ht="18" customHeight="1">
      <c r="Q38" s="326"/>
    </row>
    <row r="39" spans="1:17" ht="15" customHeight="1">
      <c r="Q39" s="326"/>
    </row>
    <row r="40" spans="1:17" ht="13.5" customHeight="1">
      <c r="Q40" s="326"/>
    </row>
    <row r="41" spans="1:17" ht="14.25" customHeight="1">
      <c r="Q41" s="326"/>
    </row>
    <row r="42" spans="1:17" ht="17.25" customHeight="1">
      <c r="Q42" s="326"/>
    </row>
    <row r="43" spans="1:17" ht="15.75" customHeight="1">
      <c r="Q43" s="326"/>
    </row>
    <row r="44" spans="1:17" ht="15.75" customHeight="1">
      <c r="Q44" s="326"/>
    </row>
    <row r="45" spans="1:17" ht="21" customHeight="1">
      <c r="Q45" s="326"/>
    </row>
    <row r="46" spans="1:17" ht="28.9" customHeight="1"/>
    <row r="47" spans="1:17">
      <c r="A47" s="352"/>
      <c r="B47" s="352"/>
      <c r="C47" s="352"/>
      <c r="D47" s="352"/>
      <c r="E47" s="352"/>
      <c r="F47" s="352"/>
      <c r="G47" s="352"/>
    </row>
    <row r="49" ht="33.75" customHeight="1"/>
  </sheetData>
  <mergeCells count="1">
    <mergeCell ref="A1:U1"/>
  </mergeCells>
  <printOptions horizontalCentered="1"/>
  <pageMargins left="0.78740157480314965" right="0.15748031496062992" top="0.78740157480314965" bottom="0.31496062992125984" header="0.15748031496062992" footer="0.15748031496062992"/>
  <pageSetup paperSize="9" orientation="landscape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opLeftCell="A25" zoomScaleNormal="100" workbookViewId="0">
      <selection activeCell="U15" sqref="U15:V15"/>
    </sheetView>
  </sheetViews>
  <sheetFormatPr baseColWidth="10" defaultRowHeight="14.25"/>
  <cols>
    <col min="1" max="1" width="15.140625" style="392" customWidth="1"/>
    <col min="2" max="2" width="14.42578125" style="392" bestFit="1" customWidth="1"/>
    <col min="3" max="3" width="10.85546875" style="392" bestFit="1" customWidth="1"/>
    <col min="4" max="4" width="14.85546875" style="393" customWidth="1"/>
    <col min="5" max="5" width="14.85546875" style="394" customWidth="1"/>
    <col min="6" max="6" width="11.42578125" style="394" customWidth="1"/>
    <col min="7" max="16384" width="11.42578125" style="393"/>
  </cols>
  <sheetData>
    <row r="1" spans="1:8">
      <c r="A1" s="391"/>
    </row>
    <row r="2" spans="1:8" ht="15.75">
      <c r="A2" s="540" t="s">
        <v>337</v>
      </c>
      <c r="B2" s="540"/>
      <c r="C2" s="540"/>
      <c r="D2" s="540"/>
      <c r="E2" s="540"/>
      <c r="F2" s="540"/>
      <c r="G2" s="540"/>
    </row>
    <row r="3" spans="1:8">
      <c r="A3" s="395"/>
      <c r="B3" s="395"/>
      <c r="C3" s="395"/>
      <c r="D3" s="396"/>
      <c r="E3" s="396"/>
      <c r="F3" s="396"/>
      <c r="G3" s="396"/>
    </row>
    <row r="4" spans="1:8" ht="28.5" customHeight="1">
      <c r="A4" s="513" t="s">
        <v>338</v>
      </c>
      <c r="B4" s="514"/>
      <c r="C4" s="514"/>
      <c r="D4" s="397" t="s">
        <v>339</v>
      </c>
      <c r="E4" s="397" t="s">
        <v>340</v>
      </c>
      <c r="F4" s="397" t="s">
        <v>341</v>
      </c>
      <c r="G4" s="398" t="s">
        <v>342</v>
      </c>
    </row>
    <row r="5" spans="1:8" ht="15" customHeight="1">
      <c r="A5" s="525" t="s">
        <v>343</v>
      </c>
      <c r="B5" s="526"/>
      <c r="C5" s="399" t="s">
        <v>94</v>
      </c>
      <c r="D5" s="400">
        <v>67</v>
      </c>
      <c r="E5" s="527">
        <f>D5+D6</f>
        <v>89</v>
      </c>
      <c r="F5" s="401">
        <v>67</v>
      </c>
      <c r="G5" s="528">
        <f>F5+F6</f>
        <v>89</v>
      </c>
    </row>
    <row r="6" spans="1:8">
      <c r="A6" s="525"/>
      <c r="B6" s="526"/>
      <c r="C6" s="399" t="s">
        <v>95</v>
      </c>
      <c r="D6" s="400">
        <v>22</v>
      </c>
      <c r="E6" s="527"/>
      <c r="F6" s="401">
        <v>22</v>
      </c>
      <c r="G6" s="528"/>
    </row>
    <row r="7" spans="1:8">
      <c r="A7" s="525" t="s">
        <v>344</v>
      </c>
      <c r="B7" s="526"/>
      <c r="C7" s="399" t="s">
        <v>94</v>
      </c>
      <c r="D7" s="402">
        <v>48</v>
      </c>
      <c r="E7" s="541">
        <f>D7+D8</f>
        <v>67</v>
      </c>
      <c r="F7" s="402">
        <v>48</v>
      </c>
      <c r="G7" s="542">
        <f>E7</f>
        <v>67</v>
      </c>
    </row>
    <row r="8" spans="1:8">
      <c r="A8" s="525"/>
      <c r="B8" s="526"/>
      <c r="C8" s="399" t="s">
        <v>95</v>
      </c>
      <c r="D8" s="402">
        <v>19</v>
      </c>
      <c r="E8" s="541"/>
      <c r="F8" s="402">
        <v>19</v>
      </c>
      <c r="G8" s="542"/>
    </row>
    <row r="9" spans="1:8">
      <c r="A9" s="525" t="s">
        <v>345</v>
      </c>
      <c r="B9" s="403" t="s">
        <v>346</v>
      </c>
      <c r="C9" s="399" t="s">
        <v>94</v>
      </c>
      <c r="D9" s="404">
        <v>6</v>
      </c>
      <c r="E9" s="527">
        <v>478</v>
      </c>
      <c r="F9" s="400">
        <v>6</v>
      </c>
      <c r="G9" s="528">
        <v>464</v>
      </c>
    </row>
    <row r="10" spans="1:8" ht="14.25" customHeight="1">
      <c r="A10" s="525"/>
      <c r="B10" s="539" t="s">
        <v>347</v>
      </c>
      <c r="C10" s="399" t="s">
        <v>94</v>
      </c>
      <c r="D10" s="405">
        <v>320</v>
      </c>
      <c r="E10" s="527"/>
      <c r="F10" s="405">
        <v>306</v>
      </c>
      <c r="G10" s="528"/>
    </row>
    <row r="11" spans="1:8">
      <c r="A11" s="525"/>
      <c r="B11" s="539"/>
      <c r="C11" s="399" t="s">
        <v>348</v>
      </c>
      <c r="D11" s="400">
        <v>18</v>
      </c>
      <c r="E11" s="527"/>
      <c r="F11" s="400">
        <v>18</v>
      </c>
      <c r="G11" s="528"/>
    </row>
    <row r="12" spans="1:8" ht="18" customHeight="1">
      <c r="A12" s="525"/>
      <c r="B12" s="526" t="s">
        <v>349</v>
      </c>
      <c r="C12" s="399" t="s">
        <v>94</v>
      </c>
      <c r="D12" s="400">
        <v>2</v>
      </c>
      <c r="E12" s="527"/>
      <c r="F12" s="400">
        <v>2</v>
      </c>
      <c r="G12" s="528"/>
    </row>
    <row r="13" spans="1:8" ht="18" customHeight="1">
      <c r="A13" s="525"/>
      <c r="B13" s="526"/>
      <c r="C13" s="399" t="s">
        <v>95</v>
      </c>
      <c r="D13" s="400">
        <v>48</v>
      </c>
      <c r="E13" s="527"/>
      <c r="F13" s="400">
        <v>48</v>
      </c>
      <c r="G13" s="528"/>
    </row>
    <row r="14" spans="1:8" ht="30" customHeight="1">
      <c r="A14" s="525"/>
      <c r="B14" s="406" t="s">
        <v>350</v>
      </c>
      <c r="C14" s="407" t="s">
        <v>94</v>
      </c>
      <c r="D14" s="401">
        <v>84</v>
      </c>
      <c r="E14" s="527"/>
      <c r="F14" s="401">
        <v>84</v>
      </c>
      <c r="G14" s="528"/>
    </row>
    <row r="15" spans="1:8" ht="21" customHeight="1">
      <c r="A15" s="525" t="s">
        <v>351</v>
      </c>
      <c r="B15" s="526"/>
      <c r="C15" s="407" t="s">
        <v>94</v>
      </c>
      <c r="D15" s="401">
        <v>25</v>
      </c>
      <c r="E15" s="401">
        <f>D15</f>
        <v>25</v>
      </c>
      <c r="F15" s="401">
        <v>22</v>
      </c>
      <c r="G15" s="408">
        <v>22</v>
      </c>
    </row>
    <row r="16" spans="1:8">
      <c r="A16" s="525" t="s">
        <v>352</v>
      </c>
      <c r="B16" s="526"/>
      <c r="C16" s="399" t="s">
        <v>94</v>
      </c>
      <c r="D16" s="400">
        <v>54</v>
      </c>
      <c r="E16" s="527">
        <f>D16+D17</f>
        <v>81</v>
      </c>
      <c r="F16" s="400">
        <v>54</v>
      </c>
      <c r="G16" s="528">
        <f>F16+F17</f>
        <v>81</v>
      </c>
      <c r="H16" s="409"/>
    </row>
    <row r="17" spans="1:7">
      <c r="A17" s="525"/>
      <c r="B17" s="526"/>
      <c r="C17" s="399" t="s">
        <v>95</v>
      </c>
      <c r="D17" s="400">
        <v>27</v>
      </c>
      <c r="E17" s="527"/>
      <c r="F17" s="400">
        <v>27</v>
      </c>
      <c r="G17" s="528"/>
    </row>
    <row r="18" spans="1:7">
      <c r="A18" s="525" t="s">
        <v>353</v>
      </c>
      <c r="B18" s="526"/>
      <c r="C18" s="399" t="s">
        <v>94</v>
      </c>
      <c r="D18" s="400">
        <v>56</v>
      </c>
      <c r="E18" s="527">
        <f>D18+D19</f>
        <v>74</v>
      </c>
      <c r="F18" s="400">
        <v>56</v>
      </c>
      <c r="G18" s="528">
        <f>F18+F19</f>
        <v>74</v>
      </c>
    </row>
    <row r="19" spans="1:7">
      <c r="A19" s="525"/>
      <c r="B19" s="526"/>
      <c r="C19" s="399" t="s">
        <v>95</v>
      </c>
      <c r="D19" s="400">
        <v>18</v>
      </c>
      <c r="E19" s="527"/>
      <c r="F19" s="400">
        <v>18</v>
      </c>
      <c r="G19" s="528"/>
    </row>
    <row r="20" spans="1:7" ht="14.25" customHeight="1">
      <c r="A20" s="525" t="s">
        <v>354</v>
      </c>
      <c r="B20" s="526"/>
      <c r="C20" s="399" t="s">
        <v>94</v>
      </c>
      <c r="D20" s="410">
        <v>36</v>
      </c>
      <c r="E20" s="527">
        <f>D20+D21</f>
        <v>53</v>
      </c>
      <c r="F20" s="410">
        <v>36</v>
      </c>
      <c r="G20" s="528">
        <f>E20</f>
        <v>53</v>
      </c>
    </row>
    <row r="21" spans="1:7" ht="14.25" customHeight="1">
      <c r="A21" s="525"/>
      <c r="B21" s="526"/>
      <c r="C21" s="399" t="s">
        <v>95</v>
      </c>
      <c r="D21" s="400">
        <v>17</v>
      </c>
      <c r="E21" s="527"/>
      <c r="F21" s="400">
        <v>17</v>
      </c>
      <c r="G21" s="528"/>
    </row>
    <row r="22" spans="1:7">
      <c r="A22" s="525" t="s">
        <v>355</v>
      </c>
      <c r="B22" s="526"/>
      <c r="C22" s="399" t="s">
        <v>94</v>
      </c>
      <c r="D22" s="400">
        <v>59</v>
      </c>
      <c r="E22" s="527">
        <f>D22+D23</f>
        <v>77</v>
      </c>
      <c r="F22" s="400">
        <v>59</v>
      </c>
      <c r="G22" s="528">
        <f>F22+F23</f>
        <v>77</v>
      </c>
    </row>
    <row r="23" spans="1:7">
      <c r="A23" s="525"/>
      <c r="B23" s="526"/>
      <c r="C23" s="399" t="s">
        <v>95</v>
      </c>
      <c r="D23" s="400">
        <v>18</v>
      </c>
      <c r="E23" s="527"/>
      <c r="F23" s="400">
        <v>18</v>
      </c>
      <c r="G23" s="528"/>
    </row>
    <row r="24" spans="1:7">
      <c r="A24" s="525" t="s">
        <v>356</v>
      </c>
      <c r="B24" s="526"/>
      <c r="C24" s="399" t="s">
        <v>94</v>
      </c>
      <c r="D24" s="400">
        <v>54</v>
      </c>
      <c r="E24" s="527">
        <f>D24+D25</f>
        <v>81</v>
      </c>
      <c r="F24" s="400">
        <v>54</v>
      </c>
      <c r="G24" s="528">
        <f>F24+F25</f>
        <v>81</v>
      </c>
    </row>
    <row r="25" spans="1:7">
      <c r="A25" s="525"/>
      <c r="B25" s="526"/>
      <c r="C25" s="399" t="s">
        <v>95</v>
      </c>
      <c r="D25" s="400">
        <v>27</v>
      </c>
      <c r="E25" s="527"/>
      <c r="F25" s="400">
        <v>27</v>
      </c>
      <c r="G25" s="528"/>
    </row>
    <row r="26" spans="1:7">
      <c r="A26" s="525" t="s">
        <v>357</v>
      </c>
      <c r="B26" s="526"/>
      <c r="C26" s="399" t="s">
        <v>94</v>
      </c>
      <c r="D26" s="400">
        <v>55</v>
      </c>
      <c r="E26" s="527">
        <f>D26+D27</f>
        <v>79</v>
      </c>
      <c r="F26" s="400">
        <v>55</v>
      </c>
      <c r="G26" s="528">
        <f>F26+F27</f>
        <v>79</v>
      </c>
    </row>
    <row r="27" spans="1:7">
      <c r="A27" s="525"/>
      <c r="B27" s="526"/>
      <c r="C27" s="399" t="s">
        <v>95</v>
      </c>
      <c r="D27" s="400">
        <v>24</v>
      </c>
      <c r="E27" s="527"/>
      <c r="F27" s="400">
        <v>24</v>
      </c>
      <c r="G27" s="528"/>
    </row>
    <row r="28" spans="1:7">
      <c r="A28" s="525" t="s">
        <v>358</v>
      </c>
      <c r="B28" s="526"/>
      <c r="C28" s="399" t="s">
        <v>94</v>
      </c>
      <c r="D28" s="400">
        <v>31</v>
      </c>
      <c r="E28" s="527">
        <f>D28+D29</f>
        <v>42</v>
      </c>
      <c r="F28" s="400">
        <v>31</v>
      </c>
      <c r="G28" s="528">
        <f>F28+F29</f>
        <v>42</v>
      </c>
    </row>
    <row r="29" spans="1:7">
      <c r="A29" s="525"/>
      <c r="B29" s="526"/>
      <c r="C29" s="399" t="s">
        <v>95</v>
      </c>
      <c r="D29" s="400">
        <v>11</v>
      </c>
      <c r="E29" s="527"/>
      <c r="F29" s="400">
        <v>11</v>
      </c>
      <c r="G29" s="528"/>
    </row>
    <row r="30" spans="1:7">
      <c r="A30" s="525" t="s">
        <v>359</v>
      </c>
      <c r="B30" s="526"/>
      <c r="C30" s="399" t="s">
        <v>94</v>
      </c>
      <c r="D30" s="400">
        <v>17</v>
      </c>
      <c r="E30" s="527">
        <f>D30+D31</f>
        <v>29</v>
      </c>
      <c r="F30" s="400">
        <v>17</v>
      </c>
      <c r="G30" s="528">
        <f>F30+F31</f>
        <v>29</v>
      </c>
    </row>
    <row r="31" spans="1:7">
      <c r="A31" s="525"/>
      <c r="B31" s="526"/>
      <c r="C31" s="399" t="s">
        <v>95</v>
      </c>
      <c r="D31" s="400">
        <v>12</v>
      </c>
      <c r="E31" s="527"/>
      <c r="F31" s="400">
        <v>12</v>
      </c>
      <c r="G31" s="528"/>
    </row>
    <row r="32" spans="1:7" ht="18" customHeight="1">
      <c r="A32" s="525" t="s">
        <v>360</v>
      </c>
      <c r="B32" s="526"/>
      <c r="C32" s="399" t="s">
        <v>94</v>
      </c>
      <c r="D32" s="400">
        <v>59</v>
      </c>
      <c r="E32" s="527">
        <f>D32+D33</f>
        <v>81</v>
      </c>
      <c r="F32" s="400">
        <v>59</v>
      </c>
      <c r="G32" s="528">
        <f>F32+F33</f>
        <v>81</v>
      </c>
    </row>
    <row r="33" spans="1:9">
      <c r="A33" s="525"/>
      <c r="B33" s="526"/>
      <c r="C33" s="399" t="s">
        <v>95</v>
      </c>
      <c r="D33" s="400">
        <v>22</v>
      </c>
      <c r="E33" s="527"/>
      <c r="F33" s="400">
        <v>22</v>
      </c>
      <c r="G33" s="528"/>
    </row>
    <row r="34" spans="1:9">
      <c r="A34" s="525" t="s">
        <v>361</v>
      </c>
      <c r="B34" s="526"/>
      <c r="C34" s="399" t="s">
        <v>94</v>
      </c>
      <c r="D34" s="400">
        <v>54</v>
      </c>
      <c r="E34" s="527">
        <f>D34+D35</f>
        <v>82</v>
      </c>
      <c r="F34" s="400">
        <v>54</v>
      </c>
      <c r="G34" s="528">
        <f>F34+F35</f>
        <v>82</v>
      </c>
    </row>
    <row r="35" spans="1:9">
      <c r="A35" s="525"/>
      <c r="B35" s="526"/>
      <c r="C35" s="399" t="s">
        <v>95</v>
      </c>
      <c r="D35" s="400">
        <v>28</v>
      </c>
      <c r="E35" s="527"/>
      <c r="F35" s="400">
        <v>28</v>
      </c>
      <c r="G35" s="528"/>
    </row>
    <row r="36" spans="1:9">
      <c r="A36" s="525" t="s">
        <v>362</v>
      </c>
      <c r="B36" s="526"/>
      <c r="C36" s="399" t="s">
        <v>94</v>
      </c>
      <c r="D36" s="400">
        <v>71</v>
      </c>
      <c r="E36" s="527">
        <f>D36+D37</f>
        <v>88</v>
      </c>
      <c r="F36" s="400">
        <v>71</v>
      </c>
      <c r="G36" s="528">
        <f>F36+F37</f>
        <v>88</v>
      </c>
    </row>
    <row r="37" spans="1:9">
      <c r="A37" s="525"/>
      <c r="B37" s="526"/>
      <c r="C37" s="399" t="s">
        <v>95</v>
      </c>
      <c r="D37" s="400">
        <v>17</v>
      </c>
      <c r="E37" s="527"/>
      <c r="F37" s="400">
        <v>17</v>
      </c>
      <c r="G37" s="528"/>
    </row>
    <row r="38" spans="1:9" ht="15">
      <c r="A38" s="529" t="s">
        <v>363</v>
      </c>
      <c r="B38" s="530"/>
      <c r="C38" s="411" t="s">
        <v>94</v>
      </c>
      <c r="D38" s="412">
        <f>D5+D7+D9+D10+D12+D14+D15+D16+D18+D20+D22+D24+D26+D28+D30+D32+D34+D36+D11</f>
        <v>1116</v>
      </c>
      <c r="E38" s="533">
        <f>D38+D39</f>
        <v>1426</v>
      </c>
      <c r="F38" s="535"/>
      <c r="G38" s="536"/>
    </row>
    <row r="39" spans="1:9" ht="19.5" customHeight="1">
      <c r="A39" s="531"/>
      <c r="B39" s="532"/>
      <c r="C39" s="413" t="s">
        <v>95</v>
      </c>
      <c r="D39" s="414">
        <f>D6+D8+D17+D19+D21+D23+D25+D27+D29+D31+D33+D35+D37+D13</f>
        <v>310</v>
      </c>
      <c r="E39" s="534"/>
      <c r="F39" s="537"/>
      <c r="G39" s="538"/>
    </row>
    <row r="40" spans="1:9" ht="19.5" customHeight="1">
      <c r="A40" s="415"/>
      <c r="B40" s="415"/>
      <c r="C40" s="416"/>
      <c r="D40" s="417"/>
      <c r="E40" s="418"/>
      <c r="F40" s="418"/>
      <c r="G40" s="417"/>
    </row>
    <row r="41" spans="1:9" s="419" customFormat="1" ht="19.5" customHeight="1">
      <c r="A41" s="392"/>
      <c r="B41" s="392"/>
      <c r="C41" s="392"/>
      <c r="D41" s="393"/>
      <c r="E41" s="393"/>
      <c r="F41" s="393"/>
      <c r="G41" s="394"/>
    </row>
    <row r="42" spans="1:9" ht="15">
      <c r="A42" s="513" t="s">
        <v>364</v>
      </c>
      <c r="B42" s="514"/>
      <c r="C42" s="420" t="s">
        <v>94</v>
      </c>
      <c r="D42" s="421">
        <v>466</v>
      </c>
      <c r="E42" s="517">
        <f>D42+D43</f>
        <v>538</v>
      </c>
      <c r="F42" s="422"/>
      <c r="G42" s="423"/>
      <c r="I42" s="424"/>
    </row>
    <row r="43" spans="1:9" ht="15.75" customHeight="1">
      <c r="A43" s="515"/>
      <c r="B43" s="516"/>
      <c r="C43" s="413" t="s">
        <v>95</v>
      </c>
      <c r="D43" s="414">
        <v>72</v>
      </c>
      <c r="E43" s="518"/>
      <c r="F43" s="418"/>
      <c r="G43" s="423"/>
    </row>
    <row r="44" spans="1:9" ht="15.75" customHeight="1">
      <c r="A44" s="395"/>
      <c r="B44" s="395"/>
      <c r="C44" s="395"/>
      <c r="D44" s="396"/>
      <c r="E44" s="396"/>
      <c r="F44" s="396"/>
      <c r="G44" s="396"/>
    </row>
    <row r="45" spans="1:9" ht="14.25" customHeight="1">
      <c r="A45" s="519" t="s">
        <v>365</v>
      </c>
      <c r="B45" s="520"/>
      <c r="C45" s="521"/>
      <c r="D45" s="425"/>
      <c r="E45" s="396"/>
      <c r="F45" s="396"/>
      <c r="G45" s="396"/>
    </row>
    <row r="46" spans="1:9" ht="15" customHeight="1">
      <c r="A46" s="522"/>
      <c r="B46" s="523"/>
      <c r="C46" s="524"/>
      <c r="D46" s="396"/>
      <c r="E46" s="396"/>
      <c r="F46" s="396"/>
      <c r="G46" s="396"/>
    </row>
    <row r="47" spans="1:9">
      <c r="A47" s="395"/>
      <c r="B47" s="395"/>
      <c r="C47" s="395"/>
      <c r="D47" s="425"/>
      <c r="E47" s="396"/>
      <c r="F47" s="396"/>
      <c r="G47" s="396"/>
    </row>
    <row r="48" spans="1:9">
      <c r="A48" s="395"/>
      <c r="B48" s="395"/>
      <c r="C48" s="395"/>
      <c r="D48" s="396"/>
      <c r="E48" s="396"/>
      <c r="F48" s="396"/>
      <c r="G48" s="396"/>
    </row>
    <row r="49" spans="1:7">
      <c r="A49" s="395"/>
      <c r="B49" s="395"/>
      <c r="C49" s="395"/>
      <c r="D49" s="396"/>
      <c r="E49" s="396"/>
      <c r="F49" s="396"/>
      <c r="G49" s="396"/>
    </row>
    <row r="50" spans="1:7">
      <c r="A50" s="395"/>
      <c r="B50" s="395"/>
      <c r="C50" s="395"/>
      <c r="D50" s="396"/>
      <c r="E50" s="396"/>
      <c r="F50" s="396"/>
      <c r="G50" s="396"/>
    </row>
    <row r="51" spans="1:7">
      <c r="A51" s="395"/>
      <c r="B51" s="395"/>
      <c r="C51" s="395"/>
      <c r="D51" s="396"/>
      <c r="E51" s="396"/>
      <c r="F51" s="396"/>
      <c r="G51" s="396"/>
    </row>
    <row r="52" spans="1:7">
      <c r="A52" s="395"/>
      <c r="B52" s="395"/>
      <c r="C52" s="395"/>
      <c r="D52" s="396"/>
      <c r="E52" s="396"/>
      <c r="F52" s="396"/>
      <c r="G52" s="396"/>
    </row>
    <row r="53" spans="1:7">
      <c r="A53" s="395"/>
      <c r="B53" s="395"/>
      <c r="C53" s="395"/>
      <c r="D53" s="396"/>
      <c r="E53" s="396"/>
      <c r="F53" s="396"/>
      <c r="G53" s="396"/>
    </row>
    <row r="54" spans="1:7">
      <c r="A54" s="395"/>
      <c r="B54" s="395"/>
      <c r="C54" s="395"/>
      <c r="D54" s="396"/>
      <c r="E54" s="396"/>
      <c r="F54" s="396"/>
      <c r="G54" s="396"/>
    </row>
    <row r="55" spans="1:7">
      <c r="A55" s="395"/>
      <c r="B55" s="395"/>
      <c r="C55" s="395"/>
      <c r="D55" s="396"/>
      <c r="E55" s="396"/>
      <c r="F55" s="396"/>
      <c r="G55" s="396"/>
    </row>
    <row r="56" spans="1:7">
      <c r="A56" s="395"/>
      <c r="B56" s="395"/>
      <c r="C56" s="395"/>
      <c r="D56" s="396"/>
      <c r="E56" s="396"/>
      <c r="F56" s="396"/>
      <c r="G56" s="396"/>
    </row>
  </sheetData>
  <mergeCells count="53">
    <mergeCell ref="A15:B15"/>
    <mergeCell ref="A2:G2"/>
    <mergeCell ref="A4:C4"/>
    <mergeCell ref="A5:B6"/>
    <mergeCell ref="E5:E6"/>
    <mergeCell ref="G5:G6"/>
    <mergeCell ref="A7:B8"/>
    <mergeCell ref="E7:E8"/>
    <mergeCell ref="G7:G8"/>
    <mergeCell ref="A9:A14"/>
    <mergeCell ref="E9:E14"/>
    <mergeCell ref="G9:G14"/>
    <mergeCell ref="B10:B11"/>
    <mergeCell ref="B12:B13"/>
    <mergeCell ref="A16:B17"/>
    <mergeCell ref="E16:E17"/>
    <mergeCell ref="G16:G17"/>
    <mergeCell ref="A18:B19"/>
    <mergeCell ref="E18:E19"/>
    <mergeCell ref="G18:G19"/>
    <mergeCell ref="A20:B21"/>
    <mergeCell ref="E20:E21"/>
    <mergeCell ref="G20:G21"/>
    <mergeCell ref="A22:B23"/>
    <mergeCell ref="E22:E23"/>
    <mergeCell ref="G22:G23"/>
    <mergeCell ref="A24:B25"/>
    <mergeCell ref="E24:E25"/>
    <mergeCell ref="G24:G25"/>
    <mergeCell ref="A26:B27"/>
    <mergeCell ref="E26:E27"/>
    <mergeCell ref="G26:G27"/>
    <mergeCell ref="A28:B29"/>
    <mergeCell ref="E28:E29"/>
    <mergeCell ref="G28:G29"/>
    <mergeCell ref="A30:B31"/>
    <mergeCell ref="E30:E31"/>
    <mergeCell ref="G30:G31"/>
    <mergeCell ref="G36:G37"/>
    <mergeCell ref="A38:B39"/>
    <mergeCell ref="E38:E39"/>
    <mergeCell ref="F38:G39"/>
    <mergeCell ref="A32:B33"/>
    <mergeCell ref="E32:E33"/>
    <mergeCell ref="G32:G33"/>
    <mergeCell ref="A34:B35"/>
    <mergeCell ref="E34:E35"/>
    <mergeCell ref="G34:G35"/>
    <mergeCell ref="A42:B43"/>
    <mergeCell ref="E42:E43"/>
    <mergeCell ref="A45:C46"/>
    <mergeCell ref="A36:B37"/>
    <mergeCell ref="E36:E37"/>
  </mergeCells>
  <printOptions horizontalCentered="1"/>
  <pageMargins left="0.59055118110236227" right="0.31496062992125984" top="0.74803149606299213" bottom="0.15748031496062992" header="0.31496062992125984" footer="0.31496062992125984"/>
  <pageSetup paperSize="9" scale="9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R1"/>
    </sheetView>
  </sheetViews>
  <sheetFormatPr baseColWidth="10"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24"/>
  <sheetViews>
    <sheetView zoomScaleNormal="100" workbookViewId="0">
      <selection sqref="A1:R1"/>
    </sheetView>
  </sheetViews>
  <sheetFormatPr baseColWidth="10" defaultRowHeight="12.75"/>
  <cols>
    <col min="1" max="1" width="9.42578125" customWidth="1"/>
    <col min="2" max="4" width="7.5703125" bestFit="1" customWidth="1"/>
    <col min="5" max="5" width="6.5703125" bestFit="1" customWidth="1"/>
    <col min="6" max="9" width="7.5703125" bestFit="1" customWidth="1"/>
    <col min="10" max="10" width="6.7109375" bestFit="1" customWidth="1"/>
    <col min="11" max="11" width="6.5703125" bestFit="1" customWidth="1"/>
    <col min="12" max="12" width="7.5703125" bestFit="1" customWidth="1"/>
    <col min="13" max="15" width="6.5703125" bestFit="1" customWidth="1"/>
    <col min="16" max="17" width="7.5703125" bestFit="1" customWidth="1"/>
    <col min="18" max="19" width="9.140625" bestFit="1" customWidth="1"/>
    <col min="20" max="20" width="6.7109375" bestFit="1" customWidth="1"/>
  </cols>
  <sheetData>
    <row r="2" spans="1:22" ht="15.75">
      <c r="A2" s="428" t="s">
        <v>34</v>
      </c>
      <c r="B2" s="428"/>
      <c r="C2" s="428"/>
      <c r="D2" s="428"/>
      <c r="E2" s="428"/>
      <c r="F2" s="428"/>
      <c r="G2" s="428"/>
      <c r="H2" s="428"/>
      <c r="I2" s="428"/>
      <c r="J2" s="428"/>
      <c r="K2" s="428"/>
      <c r="L2" s="428"/>
      <c r="M2" s="428"/>
      <c r="N2" s="428"/>
      <c r="O2" s="428"/>
      <c r="P2" s="428"/>
      <c r="Q2" s="428"/>
      <c r="R2" s="428"/>
      <c r="S2" s="428"/>
    </row>
    <row r="3" spans="1:22">
      <c r="A3" s="37"/>
    </row>
    <row r="4" spans="1:22" ht="63" customHeight="1">
      <c r="A4" s="38">
        <v>2019</v>
      </c>
      <c r="B4" s="39" t="s">
        <v>35</v>
      </c>
      <c r="C4" s="39" t="s">
        <v>36</v>
      </c>
      <c r="D4" s="39" t="s">
        <v>1</v>
      </c>
      <c r="E4" s="39" t="s">
        <v>37</v>
      </c>
      <c r="F4" s="39" t="s">
        <v>38</v>
      </c>
      <c r="G4" s="39" t="s">
        <v>39</v>
      </c>
      <c r="H4" s="39" t="s">
        <v>6</v>
      </c>
      <c r="I4" s="39" t="s">
        <v>40</v>
      </c>
      <c r="J4" s="39" t="s">
        <v>41</v>
      </c>
      <c r="K4" s="39" t="s">
        <v>42</v>
      </c>
      <c r="L4" s="39" t="s">
        <v>43</v>
      </c>
      <c r="M4" s="39" t="s">
        <v>44</v>
      </c>
      <c r="N4" s="39" t="s">
        <v>11</v>
      </c>
      <c r="O4" s="39" t="s">
        <v>15</v>
      </c>
      <c r="P4" s="39" t="s">
        <v>45</v>
      </c>
      <c r="Q4" s="39" t="s">
        <v>46</v>
      </c>
      <c r="R4" s="40" t="s">
        <v>16</v>
      </c>
      <c r="S4" s="41" t="s">
        <v>17</v>
      </c>
      <c r="T4" s="42" t="s">
        <v>18</v>
      </c>
    </row>
    <row r="5" spans="1:22">
      <c r="A5" s="43" t="s">
        <v>19</v>
      </c>
      <c r="B5" s="44">
        <v>27441</v>
      </c>
      <c r="C5" s="45">
        <v>10331</v>
      </c>
      <c r="D5" s="45">
        <v>69087</v>
      </c>
      <c r="E5" s="45">
        <v>5271</v>
      </c>
      <c r="F5" s="45">
        <v>12302</v>
      </c>
      <c r="G5" s="45">
        <v>15610</v>
      </c>
      <c r="H5" s="45">
        <v>11219</v>
      </c>
      <c r="I5" s="45">
        <v>10452</v>
      </c>
      <c r="J5" s="45">
        <v>4668</v>
      </c>
      <c r="K5" s="45">
        <v>8422</v>
      </c>
      <c r="L5" s="45">
        <v>16745</v>
      </c>
      <c r="M5" s="46">
        <v>7659</v>
      </c>
      <c r="N5" s="45">
        <v>2364</v>
      </c>
      <c r="O5" s="44">
        <v>3084</v>
      </c>
      <c r="P5" s="44">
        <v>13013</v>
      </c>
      <c r="Q5" s="44">
        <v>24444</v>
      </c>
      <c r="R5" s="47">
        <f>SUM(B5:Q5)</f>
        <v>242112</v>
      </c>
      <c r="S5" s="48">
        <v>232658</v>
      </c>
      <c r="T5" s="49">
        <f>+(R5-S5)/S5</f>
        <v>4.0634751437732639E-2</v>
      </c>
    </row>
    <row r="6" spans="1:22">
      <c r="A6" s="43" t="s">
        <v>20</v>
      </c>
      <c r="B6" s="44">
        <v>25293</v>
      </c>
      <c r="C6" s="45">
        <v>12519</v>
      </c>
      <c r="D6" s="45">
        <v>64793</v>
      </c>
      <c r="E6" s="45">
        <v>3314</v>
      </c>
      <c r="F6" s="45">
        <v>12553</v>
      </c>
      <c r="G6" s="45">
        <v>14072</v>
      </c>
      <c r="H6" s="45">
        <v>10710</v>
      </c>
      <c r="I6" s="45">
        <v>9791</v>
      </c>
      <c r="J6" s="45">
        <v>4263</v>
      </c>
      <c r="K6" s="45">
        <v>7833</v>
      </c>
      <c r="L6" s="45">
        <v>15817</v>
      </c>
      <c r="M6" s="46">
        <v>7057</v>
      </c>
      <c r="N6" s="45">
        <v>2495</v>
      </c>
      <c r="O6" s="44">
        <v>2767</v>
      </c>
      <c r="P6" s="44">
        <v>12100</v>
      </c>
      <c r="Q6" s="44">
        <v>23441</v>
      </c>
      <c r="R6" s="47">
        <f t="shared" ref="R6:R17" si="0">SUM(B6:Q6)</f>
        <v>228818</v>
      </c>
      <c r="S6" s="48">
        <v>201904</v>
      </c>
      <c r="T6" s="49">
        <f t="shared" ref="T6:T17" si="1">+(R6-S6)/S6</f>
        <v>0.13330097472065933</v>
      </c>
      <c r="V6" s="32"/>
    </row>
    <row r="7" spans="1:22">
      <c r="A7" s="43" t="s">
        <v>21</v>
      </c>
      <c r="B7" s="44">
        <v>28126</v>
      </c>
      <c r="C7" s="45">
        <v>12662</v>
      </c>
      <c r="D7" s="45">
        <v>68506</v>
      </c>
      <c r="E7" s="45">
        <v>4924</v>
      </c>
      <c r="F7" s="45">
        <v>13067</v>
      </c>
      <c r="G7" s="45">
        <v>15727</v>
      </c>
      <c r="H7" s="45">
        <v>11103</v>
      </c>
      <c r="I7" s="45">
        <v>11531</v>
      </c>
      <c r="J7" s="45">
        <v>4743</v>
      </c>
      <c r="K7" s="45">
        <v>8196</v>
      </c>
      <c r="L7" s="45">
        <v>16289</v>
      </c>
      <c r="M7" s="46">
        <v>8248</v>
      </c>
      <c r="N7" s="45">
        <v>2388</v>
      </c>
      <c r="O7" s="44">
        <v>3203</v>
      </c>
      <c r="P7" s="44">
        <v>13431</v>
      </c>
      <c r="Q7" s="44">
        <v>25837</v>
      </c>
      <c r="R7" s="47">
        <f t="shared" si="0"/>
        <v>247981</v>
      </c>
      <c r="S7" s="48">
        <v>237899</v>
      </c>
      <c r="T7" s="49">
        <f t="shared" si="1"/>
        <v>4.2379329042997238E-2</v>
      </c>
    </row>
    <row r="8" spans="1:22">
      <c r="A8" s="43" t="s">
        <v>22</v>
      </c>
      <c r="B8" s="44">
        <v>27516</v>
      </c>
      <c r="C8" s="45">
        <v>11921</v>
      </c>
      <c r="D8" s="45">
        <v>64457</v>
      </c>
      <c r="E8" s="45">
        <v>3406</v>
      </c>
      <c r="F8" s="45">
        <v>12721</v>
      </c>
      <c r="G8" s="45">
        <v>14960</v>
      </c>
      <c r="H8" s="45">
        <v>11549</v>
      </c>
      <c r="I8" s="45">
        <v>9889</v>
      </c>
      <c r="J8" s="45">
        <v>4369</v>
      </c>
      <c r="K8" s="45">
        <v>8595</v>
      </c>
      <c r="L8" s="45">
        <v>15444</v>
      </c>
      <c r="M8" s="46">
        <v>7487</v>
      </c>
      <c r="N8" s="45">
        <v>2759</v>
      </c>
      <c r="O8" s="44">
        <v>2980</v>
      </c>
      <c r="P8" s="44">
        <v>12533</v>
      </c>
      <c r="Q8" s="44">
        <v>24714</v>
      </c>
      <c r="R8" s="47">
        <f t="shared" si="0"/>
        <v>235300</v>
      </c>
      <c r="S8" s="48">
        <v>195804</v>
      </c>
      <c r="T8" s="49">
        <f t="shared" si="1"/>
        <v>0.20171191599763028</v>
      </c>
    </row>
    <row r="9" spans="1:22">
      <c r="A9" s="43" t="s">
        <v>23</v>
      </c>
      <c r="B9" s="44">
        <v>24541</v>
      </c>
      <c r="C9" s="45">
        <v>11371</v>
      </c>
      <c r="D9" s="45">
        <v>55766</v>
      </c>
      <c r="E9" s="45">
        <v>3407</v>
      </c>
      <c r="F9" s="45">
        <v>10956</v>
      </c>
      <c r="G9" s="45">
        <v>13271</v>
      </c>
      <c r="H9" s="45">
        <v>10328</v>
      </c>
      <c r="I9" s="45">
        <v>9508</v>
      </c>
      <c r="J9" s="45">
        <v>4077</v>
      </c>
      <c r="K9" s="45">
        <v>7752</v>
      </c>
      <c r="L9" s="45">
        <v>13221</v>
      </c>
      <c r="M9" s="46">
        <v>7305</v>
      </c>
      <c r="N9" s="45">
        <v>2267</v>
      </c>
      <c r="O9" s="44">
        <v>3078</v>
      </c>
      <c r="P9" s="44">
        <v>11497</v>
      </c>
      <c r="Q9" s="44">
        <v>22229</v>
      </c>
      <c r="R9" s="47">
        <f t="shared" si="0"/>
        <v>210574</v>
      </c>
      <c r="S9" s="48">
        <v>199342</v>
      </c>
      <c r="T9" s="49">
        <f t="shared" si="1"/>
        <v>5.6345376287987477E-2</v>
      </c>
    </row>
    <row r="10" spans="1:22">
      <c r="A10" s="43" t="s">
        <v>24</v>
      </c>
      <c r="B10" s="44">
        <v>23567</v>
      </c>
      <c r="C10" s="45">
        <v>10159</v>
      </c>
      <c r="D10" s="45">
        <v>53701</v>
      </c>
      <c r="E10" s="45">
        <v>3094</v>
      </c>
      <c r="F10" s="45">
        <v>10138</v>
      </c>
      <c r="G10" s="45">
        <v>12730</v>
      </c>
      <c r="H10" s="45">
        <v>9531</v>
      </c>
      <c r="I10" s="45">
        <v>8657</v>
      </c>
      <c r="J10" s="45">
        <v>3708</v>
      </c>
      <c r="K10" s="45">
        <v>7080</v>
      </c>
      <c r="L10" s="45">
        <v>12359</v>
      </c>
      <c r="M10" s="46">
        <v>4829</v>
      </c>
      <c r="N10" s="45">
        <v>2408</v>
      </c>
      <c r="O10" s="44">
        <v>2625</v>
      </c>
      <c r="P10" s="44">
        <v>10138</v>
      </c>
      <c r="Q10" s="44">
        <v>21554</v>
      </c>
      <c r="R10" s="47">
        <f t="shared" si="0"/>
        <v>196278</v>
      </c>
      <c r="S10" s="48">
        <v>176586</v>
      </c>
      <c r="T10" s="49">
        <f t="shared" si="1"/>
        <v>0.11151506914477931</v>
      </c>
    </row>
    <row r="11" spans="1:22">
      <c r="A11" s="43" t="s">
        <v>25</v>
      </c>
      <c r="B11" s="44">
        <v>20976</v>
      </c>
      <c r="C11" s="45">
        <v>5093</v>
      </c>
      <c r="D11" s="45">
        <v>50254</v>
      </c>
      <c r="E11" s="45">
        <v>2099</v>
      </c>
      <c r="F11" s="45">
        <v>9080</v>
      </c>
      <c r="G11" s="45">
        <v>10887</v>
      </c>
      <c r="H11" s="45">
        <v>5936</v>
      </c>
      <c r="I11" s="45">
        <v>299</v>
      </c>
      <c r="J11" s="45">
        <v>3739</v>
      </c>
      <c r="K11" s="45">
        <v>7507</v>
      </c>
      <c r="L11" s="45">
        <v>11186</v>
      </c>
      <c r="M11" s="46">
        <v>64</v>
      </c>
      <c r="N11" s="45">
        <v>3079</v>
      </c>
      <c r="O11" s="44">
        <v>2047</v>
      </c>
      <c r="P11" s="44">
        <v>8189</v>
      </c>
      <c r="Q11" s="44">
        <v>17746</v>
      </c>
      <c r="R11" s="47">
        <f t="shared" si="0"/>
        <v>158181</v>
      </c>
      <c r="S11" s="48">
        <v>132259</v>
      </c>
      <c r="T11" s="49">
        <f t="shared" si="1"/>
        <v>0.19599422345549264</v>
      </c>
    </row>
    <row r="12" spans="1:22">
      <c r="A12" s="43" t="s">
        <v>26</v>
      </c>
      <c r="B12" s="44">
        <v>10403</v>
      </c>
      <c r="C12" s="45">
        <v>11694</v>
      </c>
      <c r="D12" s="44">
        <v>32871</v>
      </c>
      <c r="E12" s="44">
        <v>7538</v>
      </c>
      <c r="F12" s="44">
        <v>6049</v>
      </c>
      <c r="G12" s="44">
        <v>5452</v>
      </c>
      <c r="H12" s="44">
        <v>4945</v>
      </c>
      <c r="I12" s="44">
        <v>12262</v>
      </c>
      <c r="J12" s="44">
        <v>1606</v>
      </c>
      <c r="K12" s="44">
        <v>3544</v>
      </c>
      <c r="L12" s="44">
        <v>5117</v>
      </c>
      <c r="M12" s="50">
        <v>9</v>
      </c>
      <c r="N12" s="44">
        <v>1342</v>
      </c>
      <c r="O12" s="44">
        <v>700</v>
      </c>
      <c r="P12" s="44">
        <v>109</v>
      </c>
      <c r="Q12" s="44">
        <v>8439</v>
      </c>
      <c r="R12" s="47">
        <f t="shared" si="0"/>
        <v>112080</v>
      </c>
      <c r="S12" s="48">
        <v>108903</v>
      </c>
      <c r="T12" s="49">
        <f t="shared" si="1"/>
        <v>2.9172750061981764E-2</v>
      </c>
    </row>
    <row r="13" spans="1:22">
      <c r="A13" s="43" t="s">
        <v>27</v>
      </c>
      <c r="B13" s="44">
        <v>23645</v>
      </c>
      <c r="C13" s="44">
        <v>11563</v>
      </c>
      <c r="D13" s="44">
        <v>56146</v>
      </c>
      <c r="E13" s="44">
        <v>5501</v>
      </c>
      <c r="F13" s="44">
        <v>10405</v>
      </c>
      <c r="G13" s="44">
        <v>12994</v>
      </c>
      <c r="H13" s="44">
        <v>10187</v>
      </c>
      <c r="I13" s="44">
        <v>9218</v>
      </c>
      <c r="J13" s="44">
        <v>4066</v>
      </c>
      <c r="K13" s="44">
        <v>7224</v>
      </c>
      <c r="L13" s="44">
        <v>13414</v>
      </c>
      <c r="M13" s="50">
        <v>4730</v>
      </c>
      <c r="N13" s="44">
        <v>2861</v>
      </c>
      <c r="O13" s="44">
        <v>2380</v>
      </c>
      <c r="P13" s="44">
        <v>10833</v>
      </c>
      <c r="Q13" s="44">
        <v>22538</v>
      </c>
      <c r="R13" s="47">
        <f t="shared" si="0"/>
        <v>207705</v>
      </c>
      <c r="S13" s="48">
        <v>206730</v>
      </c>
      <c r="T13" s="49">
        <f t="shared" si="1"/>
        <v>4.7162966187781164E-3</v>
      </c>
    </row>
    <row r="14" spans="1:22">
      <c r="A14" s="43" t="s">
        <v>28</v>
      </c>
      <c r="B14" s="44">
        <v>28640</v>
      </c>
      <c r="C14" s="44">
        <v>14337</v>
      </c>
      <c r="D14" s="44">
        <v>72812</v>
      </c>
      <c r="E14" s="44">
        <v>5618</v>
      </c>
      <c r="F14" s="44">
        <v>13474</v>
      </c>
      <c r="G14" s="44">
        <v>16068</v>
      </c>
      <c r="H14" s="44">
        <v>12676</v>
      </c>
      <c r="I14" s="44">
        <v>11374</v>
      </c>
      <c r="J14" s="44">
        <v>4973</v>
      </c>
      <c r="K14" s="44">
        <v>9472</v>
      </c>
      <c r="L14" s="44">
        <v>17989</v>
      </c>
      <c r="M14" s="50">
        <v>9795</v>
      </c>
      <c r="N14" s="44">
        <v>3186</v>
      </c>
      <c r="O14" s="44">
        <v>3113</v>
      </c>
      <c r="P14" s="44">
        <v>13662</v>
      </c>
      <c r="Q14" s="44">
        <v>26843</v>
      </c>
      <c r="R14" s="47">
        <f t="shared" si="0"/>
        <v>264032</v>
      </c>
      <c r="S14" s="48">
        <v>238902</v>
      </c>
      <c r="T14" s="49">
        <f t="shared" si="1"/>
        <v>0.105189575641895</v>
      </c>
    </row>
    <row r="15" spans="1:22">
      <c r="A15" s="43" t="s">
        <v>29</v>
      </c>
      <c r="B15" s="44">
        <v>26751</v>
      </c>
      <c r="C15" s="44">
        <v>12693</v>
      </c>
      <c r="D15" s="44">
        <v>62562</v>
      </c>
      <c r="E15" s="44">
        <v>4616</v>
      </c>
      <c r="F15" s="44">
        <v>12711</v>
      </c>
      <c r="G15" s="44">
        <v>15446</v>
      </c>
      <c r="H15" s="44">
        <v>11245</v>
      </c>
      <c r="I15" s="44">
        <v>10350</v>
      </c>
      <c r="J15" s="44">
        <v>4710</v>
      </c>
      <c r="K15" s="44">
        <v>8623</v>
      </c>
      <c r="L15" s="44">
        <v>16265</v>
      </c>
      <c r="M15" s="50">
        <v>9159</v>
      </c>
      <c r="N15" s="44">
        <v>3064</v>
      </c>
      <c r="O15" s="44">
        <v>3080</v>
      </c>
      <c r="P15" s="44">
        <v>12366</v>
      </c>
      <c r="Q15" s="44">
        <v>25279</v>
      </c>
      <c r="R15" s="47">
        <f t="shared" si="0"/>
        <v>238920</v>
      </c>
      <c r="S15" s="48">
        <v>227235</v>
      </c>
      <c r="T15" s="49">
        <f t="shared" si="1"/>
        <v>5.1422536140999404E-2</v>
      </c>
    </row>
    <row r="16" spans="1:22">
      <c r="A16" s="43" t="s">
        <v>30</v>
      </c>
      <c r="B16" s="44">
        <v>21907</v>
      </c>
      <c r="C16" s="44">
        <v>10372</v>
      </c>
      <c r="D16" s="44">
        <v>52977</v>
      </c>
      <c r="E16" s="44">
        <v>2063</v>
      </c>
      <c r="F16" s="44">
        <v>11237</v>
      </c>
      <c r="G16" s="44">
        <v>11457</v>
      </c>
      <c r="H16" s="44">
        <v>9065</v>
      </c>
      <c r="I16" s="44">
        <v>8815</v>
      </c>
      <c r="J16" s="44">
        <v>3835</v>
      </c>
      <c r="K16" s="44">
        <v>7398</v>
      </c>
      <c r="L16" s="44">
        <v>13170</v>
      </c>
      <c r="M16" s="50">
        <v>7879</v>
      </c>
      <c r="N16" s="44">
        <v>2753</v>
      </c>
      <c r="O16" s="44">
        <v>2266</v>
      </c>
      <c r="P16" s="44">
        <v>9960</v>
      </c>
      <c r="Q16" s="44">
        <v>20867</v>
      </c>
      <c r="R16" s="47">
        <f t="shared" si="0"/>
        <v>196021</v>
      </c>
      <c r="S16" s="48">
        <v>210996</v>
      </c>
      <c r="T16" s="49">
        <f t="shared" si="1"/>
        <v>-7.0972909439041498E-2</v>
      </c>
    </row>
    <row r="17" spans="1:20" ht="24.75" customHeight="1">
      <c r="A17" s="51" t="s">
        <v>47</v>
      </c>
      <c r="B17" s="15">
        <f>SUM(B5:B16)</f>
        <v>288806</v>
      </c>
      <c r="C17" s="15">
        <f t="shared" ref="C17:Q17" si="2">SUM(C5:C16)</f>
        <v>134715</v>
      </c>
      <c r="D17" s="15">
        <f t="shared" si="2"/>
        <v>703932</v>
      </c>
      <c r="E17" s="15">
        <f t="shared" si="2"/>
        <v>50851</v>
      </c>
      <c r="F17" s="15">
        <f t="shared" si="2"/>
        <v>134693</v>
      </c>
      <c r="G17" s="15">
        <f t="shared" si="2"/>
        <v>158674</v>
      </c>
      <c r="H17" s="15">
        <f t="shared" si="2"/>
        <v>118494</v>
      </c>
      <c r="I17" s="15">
        <f t="shared" si="2"/>
        <v>112146</v>
      </c>
      <c r="J17" s="15">
        <f t="shared" si="2"/>
        <v>48757</v>
      </c>
      <c r="K17" s="15">
        <f t="shared" si="2"/>
        <v>91646</v>
      </c>
      <c r="L17" s="15">
        <f t="shared" si="2"/>
        <v>167016</v>
      </c>
      <c r="M17" s="15">
        <f t="shared" si="2"/>
        <v>74221</v>
      </c>
      <c r="N17" s="15">
        <f t="shared" si="2"/>
        <v>30966</v>
      </c>
      <c r="O17" s="15">
        <f t="shared" si="2"/>
        <v>31323</v>
      </c>
      <c r="P17" s="15">
        <f t="shared" si="2"/>
        <v>127831</v>
      </c>
      <c r="Q17" s="15">
        <f t="shared" si="2"/>
        <v>263931</v>
      </c>
      <c r="R17" s="15">
        <f t="shared" si="0"/>
        <v>2538002</v>
      </c>
      <c r="S17" s="52">
        <v>2369218</v>
      </c>
      <c r="T17" s="53">
        <f t="shared" si="1"/>
        <v>7.1240383957913544E-2</v>
      </c>
    </row>
    <row r="18" spans="1:20" ht="24.75" customHeight="1">
      <c r="A18" s="54" t="s">
        <v>48</v>
      </c>
      <c r="B18" s="52">
        <v>306159</v>
      </c>
      <c r="C18" s="55">
        <v>43218</v>
      </c>
      <c r="D18" s="52">
        <v>715834</v>
      </c>
      <c r="E18" s="52">
        <v>51718</v>
      </c>
      <c r="F18" s="52">
        <v>131525</v>
      </c>
      <c r="G18" s="52">
        <v>154653</v>
      </c>
      <c r="H18" s="52">
        <v>120929</v>
      </c>
      <c r="I18" s="52">
        <v>115457</v>
      </c>
      <c r="J18" s="52">
        <v>46510</v>
      </c>
      <c r="K18" s="52">
        <v>91551</v>
      </c>
      <c r="L18" s="52">
        <v>93628</v>
      </c>
      <c r="M18" s="55">
        <v>38948</v>
      </c>
      <c r="N18" s="52">
        <v>29933</v>
      </c>
      <c r="O18" s="52">
        <v>32140</v>
      </c>
      <c r="P18" s="52">
        <v>141648</v>
      </c>
      <c r="Q18" s="52">
        <v>255367</v>
      </c>
      <c r="R18" s="52">
        <v>2369218</v>
      </c>
      <c r="S18" s="434"/>
      <c r="T18" s="435"/>
    </row>
    <row r="19" spans="1:20" ht="24.75" customHeight="1">
      <c r="A19" s="23" t="s">
        <v>18</v>
      </c>
      <c r="B19" s="56">
        <f>+(B17-B18)/B18</f>
        <v>-5.6679699110592861E-2</v>
      </c>
      <c r="C19" s="56">
        <f>+(C17-C18)/C18</f>
        <v>2.1171039844509232</v>
      </c>
      <c r="D19" s="56">
        <f>+(D17-D18)/D18</f>
        <v>-1.6626759835380828E-2</v>
      </c>
      <c r="E19" s="56">
        <f t="shared" ref="E19:R19" si="3">+(E17-E18)/E18</f>
        <v>-1.6763989326733439E-2</v>
      </c>
      <c r="F19" s="56">
        <f t="shared" si="3"/>
        <v>2.4086675536970158E-2</v>
      </c>
      <c r="G19" s="56">
        <f t="shared" si="3"/>
        <v>2.6000142253949164E-2</v>
      </c>
      <c r="H19" s="56">
        <f t="shared" si="3"/>
        <v>-2.0135782153164253E-2</v>
      </c>
      <c r="I19" s="56">
        <f t="shared" si="3"/>
        <v>-2.8677343080107744E-2</v>
      </c>
      <c r="J19" s="56">
        <f t="shared" si="3"/>
        <v>4.8312190926682437E-2</v>
      </c>
      <c r="K19" s="56">
        <f t="shared" si="3"/>
        <v>1.037672991010475E-3</v>
      </c>
      <c r="L19" s="56">
        <f t="shared" si="3"/>
        <v>0.7838253513906096</v>
      </c>
      <c r="M19" s="56">
        <f t="shared" si="3"/>
        <v>0.90564342199856218</v>
      </c>
      <c r="N19" s="56">
        <f t="shared" si="3"/>
        <v>3.4510406574683461E-2</v>
      </c>
      <c r="O19" s="56">
        <f t="shared" si="3"/>
        <v>-2.5420037336652147E-2</v>
      </c>
      <c r="P19" s="56">
        <f t="shared" si="3"/>
        <v>-9.7544617643736592E-2</v>
      </c>
      <c r="Q19" s="56">
        <f t="shared" si="3"/>
        <v>3.3536048118981698E-2</v>
      </c>
      <c r="R19" s="56">
        <f t="shared" si="3"/>
        <v>7.1240383957913544E-2</v>
      </c>
      <c r="S19" s="436"/>
      <c r="T19" s="437"/>
    </row>
    <row r="24" spans="1:20">
      <c r="Q24" s="32"/>
    </row>
  </sheetData>
  <mergeCells count="2">
    <mergeCell ref="A2:S2"/>
    <mergeCell ref="S18:T19"/>
  </mergeCells>
  <printOptions horizontalCentered="1"/>
  <pageMargins left="0.78740157480314965" right="0.19685039370078741" top="0.39370078740157483" bottom="0.51181102362204722" header="0.51181102362204722" footer="0.51181102362204722"/>
  <pageSetup paperSize="9" scale="94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zoomScale="115" zoomScaleNormal="115" zoomScaleSheetLayoutView="85" workbookViewId="0">
      <selection sqref="A1:R1"/>
    </sheetView>
  </sheetViews>
  <sheetFormatPr baseColWidth="10" defaultRowHeight="12.75"/>
  <cols>
    <col min="1" max="2" width="10.28515625" customWidth="1"/>
    <col min="3" max="3" width="11.140625" bestFit="1" customWidth="1"/>
    <col min="4" max="4" width="6.7109375" customWidth="1"/>
    <col min="5" max="5" width="9.28515625" customWidth="1"/>
    <col min="6" max="6" width="10.140625" customWidth="1"/>
    <col min="7" max="7" width="11" style="35" customWidth="1"/>
    <col min="8" max="8" width="10.42578125" bestFit="1" customWidth="1"/>
    <col min="9" max="9" width="11.42578125" customWidth="1"/>
    <col min="10" max="10" width="13.28515625" customWidth="1"/>
    <col min="11" max="11" width="11.85546875" customWidth="1"/>
    <col min="12" max="12" width="13" customWidth="1"/>
  </cols>
  <sheetData>
    <row r="1" spans="1:13" ht="15.75">
      <c r="A1" s="453" t="s">
        <v>49</v>
      </c>
      <c r="B1" s="453"/>
      <c r="C1" s="453"/>
      <c r="D1" s="453"/>
      <c r="E1" s="453"/>
      <c r="F1" s="453"/>
      <c r="G1" s="453"/>
      <c r="H1" s="453"/>
      <c r="I1" s="453"/>
      <c r="J1" s="453"/>
      <c r="K1" s="453"/>
      <c r="L1" s="453"/>
      <c r="M1" s="453"/>
    </row>
    <row r="3" spans="1:13">
      <c r="A3" s="454" t="s">
        <v>50</v>
      </c>
      <c r="B3" s="456" t="s">
        <v>51</v>
      </c>
      <c r="C3" s="456"/>
      <c r="D3" s="456"/>
      <c r="E3" s="456"/>
      <c r="F3" s="456" t="s">
        <v>52</v>
      </c>
      <c r="G3" s="456"/>
      <c r="H3" s="456"/>
      <c r="I3" s="456"/>
      <c r="J3" s="456"/>
      <c r="K3" s="456"/>
      <c r="L3" s="456"/>
      <c r="M3" s="457"/>
    </row>
    <row r="4" spans="1:13" ht="38.25" customHeight="1">
      <c r="A4" s="455"/>
      <c r="B4" s="458" t="s">
        <v>53</v>
      </c>
      <c r="C4" s="458"/>
      <c r="D4" s="459" t="s">
        <v>54</v>
      </c>
      <c r="E4" s="459"/>
      <c r="F4" s="460" t="s">
        <v>55</v>
      </c>
      <c r="G4" s="461"/>
      <c r="H4" s="462" t="s">
        <v>56</v>
      </c>
      <c r="I4" s="463"/>
      <c r="J4" s="464" t="s">
        <v>57</v>
      </c>
      <c r="K4" s="465"/>
      <c r="L4" s="466" t="s">
        <v>58</v>
      </c>
      <c r="M4" s="467"/>
    </row>
    <row r="5" spans="1:13" ht="34.5" customHeight="1">
      <c r="A5" s="455"/>
      <c r="B5" s="57" t="s">
        <v>59</v>
      </c>
      <c r="C5" s="57" t="s">
        <v>60</v>
      </c>
      <c r="D5" s="452" t="s">
        <v>60</v>
      </c>
      <c r="E5" s="452"/>
      <c r="F5" s="58" t="s">
        <v>61</v>
      </c>
      <c r="G5" s="57" t="s">
        <v>62</v>
      </c>
      <c r="H5" s="58" t="s">
        <v>61</v>
      </c>
      <c r="I5" s="57" t="s">
        <v>62</v>
      </c>
      <c r="J5" s="57" t="s">
        <v>63</v>
      </c>
      <c r="K5" s="57" t="s">
        <v>62</v>
      </c>
      <c r="L5" s="57" t="s">
        <v>63</v>
      </c>
      <c r="M5" s="59" t="s">
        <v>62</v>
      </c>
    </row>
    <row r="6" spans="1:13" ht="13.5" customHeight="1">
      <c r="A6" s="60">
        <v>43466</v>
      </c>
      <c r="B6" s="61">
        <v>80383</v>
      </c>
      <c r="C6" s="61">
        <v>742005</v>
      </c>
      <c r="D6" s="449">
        <v>12504</v>
      </c>
      <c r="E6" s="449"/>
      <c r="F6" s="62">
        <v>1684</v>
      </c>
      <c r="G6" s="62">
        <v>601</v>
      </c>
      <c r="H6" s="62">
        <v>2257</v>
      </c>
      <c r="I6" s="62">
        <v>953</v>
      </c>
      <c r="J6" s="62">
        <v>2574</v>
      </c>
      <c r="K6" s="62">
        <v>298</v>
      </c>
      <c r="L6" s="62">
        <v>1030.625</v>
      </c>
      <c r="M6" s="63">
        <v>295</v>
      </c>
    </row>
    <row r="7" spans="1:13" ht="13.5" customHeight="1">
      <c r="A7" s="60">
        <v>43497</v>
      </c>
      <c r="B7" s="61">
        <v>75456</v>
      </c>
      <c r="C7" s="61">
        <v>706367</v>
      </c>
      <c r="D7" s="451">
        <v>10366</v>
      </c>
      <c r="E7" s="451"/>
      <c r="F7" s="62">
        <v>1577</v>
      </c>
      <c r="G7" s="62">
        <v>535</v>
      </c>
      <c r="H7" s="62">
        <v>2312</v>
      </c>
      <c r="I7" s="62">
        <v>942</v>
      </c>
      <c r="J7" s="62">
        <v>3085</v>
      </c>
      <c r="K7" s="62">
        <v>300</v>
      </c>
      <c r="L7" s="62">
        <v>1844.375</v>
      </c>
      <c r="M7" s="63">
        <v>445</v>
      </c>
    </row>
    <row r="8" spans="1:13" ht="13.5" customHeight="1">
      <c r="A8" s="60">
        <v>43525</v>
      </c>
      <c r="B8" s="61">
        <v>83620</v>
      </c>
      <c r="C8" s="61">
        <v>715113</v>
      </c>
      <c r="D8" s="451">
        <v>6661</v>
      </c>
      <c r="E8" s="451"/>
      <c r="F8" s="64">
        <v>1823</v>
      </c>
      <c r="G8" s="62">
        <v>602</v>
      </c>
      <c r="H8" s="62">
        <v>2249</v>
      </c>
      <c r="I8" s="62">
        <v>934</v>
      </c>
      <c r="J8" s="62">
        <v>2184</v>
      </c>
      <c r="K8" s="62">
        <v>244</v>
      </c>
      <c r="L8" s="62">
        <v>1393.75</v>
      </c>
      <c r="M8" s="63">
        <v>396</v>
      </c>
    </row>
    <row r="9" spans="1:13" ht="15.75" customHeight="1">
      <c r="A9" s="65" t="s">
        <v>64</v>
      </c>
      <c r="B9" s="66">
        <v>239459</v>
      </c>
      <c r="C9" s="66">
        <v>2163485</v>
      </c>
      <c r="D9" s="448">
        <v>29531</v>
      </c>
      <c r="E9" s="448"/>
      <c r="F9" s="67">
        <v>5084</v>
      </c>
      <c r="G9" s="67">
        <v>1026</v>
      </c>
      <c r="H9" s="67">
        <v>6818</v>
      </c>
      <c r="I9" s="67">
        <v>1824</v>
      </c>
      <c r="J9" s="67">
        <v>7843</v>
      </c>
      <c r="K9" s="67">
        <v>648</v>
      </c>
      <c r="L9" s="67">
        <v>4268.75</v>
      </c>
      <c r="M9" s="68"/>
    </row>
    <row r="10" spans="1:13" ht="13.5" customHeight="1">
      <c r="A10" s="60">
        <v>43556</v>
      </c>
      <c r="B10" s="61">
        <v>79977</v>
      </c>
      <c r="C10" s="61">
        <v>703128</v>
      </c>
      <c r="D10" s="451">
        <v>8817</v>
      </c>
      <c r="E10" s="451"/>
      <c r="F10" s="62">
        <v>1846</v>
      </c>
      <c r="G10" s="62">
        <v>618</v>
      </c>
      <c r="H10" s="62">
        <v>2409</v>
      </c>
      <c r="I10" s="62">
        <v>999</v>
      </c>
      <c r="J10" s="62">
        <v>2096</v>
      </c>
      <c r="K10" s="62">
        <v>216</v>
      </c>
      <c r="L10" s="62">
        <v>1105.625</v>
      </c>
      <c r="M10" s="63">
        <v>316</v>
      </c>
    </row>
    <row r="11" spans="1:13" ht="13.5" customHeight="1">
      <c r="A11" s="60">
        <v>43586</v>
      </c>
      <c r="B11" s="61">
        <v>75574</v>
      </c>
      <c r="C11" s="61">
        <v>630367</v>
      </c>
      <c r="D11" s="451">
        <v>9108</v>
      </c>
      <c r="E11" s="451"/>
      <c r="F11" s="62">
        <v>1832</v>
      </c>
      <c r="G11" s="62">
        <v>591</v>
      </c>
      <c r="H11" s="62">
        <v>2274</v>
      </c>
      <c r="I11" s="62">
        <v>955</v>
      </c>
      <c r="J11" s="62">
        <v>4289</v>
      </c>
      <c r="K11" s="62">
        <v>209</v>
      </c>
      <c r="L11" s="62">
        <v>1094.375</v>
      </c>
      <c r="M11" s="63">
        <v>282</v>
      </c>
    </row>
    <row r="12" spans="1:13" ht="13.5" customHeight="1">
      <c r="A12" s="60">
        <v>43617</v>
      </c>
      <c r="B12" s="61">
        <v>67572</v>
      </c>
      <c r="C12" s="61">
        <v>569875</v>
      </c>
      <c r="D12" s="449">
        <v>6881</v>
      </c>
      <c r="E12" s="449"/>
      <c r="F12" s="62">
        <v>1782</v>
      </c>
      <c r="G12" s="62">
        <v>556</v>
      </c>
      <c r="H12" s="62">
        <v>1918</v>
      </c>
      <c r="I12" s="62">
        <v>800</v>
      </c>
      <c r="J12" s="62">
        <v>4285</v>
      </c>
      <c r="K12" s="62">
        <v>277</v>
      </c>
      <c r="L12" s="62">
        <v>1075</v>
      </c>
      <c r="M12" s="63">
        <v>277</v>
      </c>
    </row>
    <row r="13" spans="1:13" ht="15.75" customHeight="1">
      <c r="A13" s="69" t="s">
        <v>65</v>
      </c>
      <c r="B13" s="66">
        <v>223123</v>
      </c>
      <c r="C13" s="66">
        <v>1903370</v>
      </c>
      <c r="D13" s="448">
        <v>24806</v>
      </c>
      <c r="E13" s="448"/>
      <c r="F13" s="67">
        <v>5460</v>
      </c>
      <c r="G13" s="67">
        <v>1025</v>
      </c>
      <c r="H13" s="67">
        <v>6601</v>
      </c>
      <c r="I13" s="67">
        <v>1604</v>
      </c>
      <c r="J13" s="67">
        <v>10670</v>
      </c>
      <c r="K13" s="67">
        <v>704</v>
      </c>
      <c r="L13" s="67">
        <v>3275</v>
      </c>
      <c r="M13" s="68"/>
    </row>
    <row r="14" spans="1:13" ht="13.5" customHeight="1">
      <c r="A14" s="60">
        <v>43647</v>
      </c>
      <c r="B14" s="61">
        <v>63057</v>
      </c>
      <c r="C14" s="61">
        <v>561740</v>
      </c>
      <c r="D14" s="449">
        <v>6897</v>
      </c>
      <c r="E14" s="449"/>
      <c r="F14" s="62">
        <v>2349</v>
      </c>
      <c r="G14" s="62">
        <v>648</v>
      </c>
      <c r="H14" s="62">
        <v>2110</v>
      </c>
      <c r="I14" s="62">
        <v>995</v>
      </c>
      <c r="J14" s="62">
        <v>2871</v>
      </c>
      <c r="K14" s="62">
        <v>279</v>
      </c>
      <c r="L14" s="62">
        <v>1301.25</v>
      </c>
      <c r="M14" s="63">
        <v>413</v>
      </c>
    </row>
    <row r="15" spans="1:13" ht="13.5" customHeight="1">
      <c r="A15" s="60">
        <v>43678</v>
      </c>
      <c r="B15" s="61">
        <v>57169</v>
      </c>
      <c r="C15" s="61">
        <v>508464</v>
      </c>
      <c r="D15" s="449">
        <v>7320</v>
      </c>
      <c r="E15" s="449"/>
      <c r="F15" s="62">
        <v>2071</v>
      </c>
      <c r="G15" s="62">
        <v>621</v>
      </c>
      <c r="H15" s="62">
        <v>1901</v>
      </c>
      <c r="I15" s="62">
        <v>768</v>
      </c>
      <c r="J15" s="62">
        <v>1807</v>
      </c>
      <c r="K15" s="62">
        <v>252</v>
      </c>
      <c r="L15" s="62">
        <v>1260</v>
      </c>
      <c r="M15" s="63">
        <v>370</v>
      </c>
    </row>
    <row r="16" spans="1:13" ht="13.5" customHeight="1">
      <c r="A16" s="60">
        <v>43709</v>
      </c>
      <c r="B16" s="61">
        <v>79664</v>
      </c>
      <c r="C16" s="61">
        <v>721363</v>
      </c>
      <c r="D16" s="449">
        <v>7641</v>
      </c>
      <c r="E16" s="449"/>
      <c r="F16" s="62">
        <v>1977</v>
      </c>
      <c r="G16" s="62">
        <v>593</v>
      </c>
      <c r="H16" s="62">
        <v>1989</v>
      </c>
      <c r="I16" s="62">
        <v>873</v>
      </c>
      <c r="J16" s="62">
        <v>3139</v>
      </c>
      <c r="K16" s="62">
        <v>328</v>
      </c>
      <c r="L16" s="62">
        <v>1573</v>
      </c>
      <c r="M16" s="63">
        <v>426</v>
      </c>
    </row>
    <row r="17" spans="1:13" ht="15.75" customHeight="1">
      <c r="A17" s="69" t="s">
        <v>66</v>
      </c>
      <c r="B17" s="66">
        <v>199890</v>
      </c>
      <c r="C17" s="66">
        <v>1791567</v>
      </c>
      <c r="D17" s="448">
        <v>21858</v>
      </c>
      <c r="E17" s="448"/>
      <c r="F17" s="67">
        <v>6397</v>
      </c>
      <c r="G17" s="67">
        <v>1134</v>
      </c>
      <c r="H17" s="67">
        <v>6000</v>
      </c>
      <c r="I17" s="67">
        <v>1971</v>
      </c>
      <c r="J17" s="67">
        <v>7817</v>
      </c>
      <c r="K17" s="67">
        <v>720</v>
      </c>
      <c r="L17" s="67">
        <v>4134.25</v>
      </c>
      <c r="M17" s="68"/>
    </row>
    <row r="18" spans="1:13" ht="13.5" customHeight="1">
      <c r="A18" s="60">
        <v>43739</v>
      </c>
      <c r="B18" s="61">
        <v>93586</v>
      </c>
      <c r="C18" s="61">
        <v>839167</v>
      </c>
      <c r="D18" s="449">
        <v>10095</v>
      </c>
      <c r="E18" s="449"/>
      <c r="F18" s="62">
        <v>2081</v>
      </c>
      <c r="G18" s="62">
        <v>632</v>
      </c>
      <c r="H18" s="62">
        <v>2584</v>
      </c>
      <c r="I18" s="62">
        <v>953</v>
      </c>
      <c r="J18" s="62">
        <v>3158</v>
      </c>
      <c r="K18" s="62">
        <v>316</v>
      </c>
      <c r="L18" s="62">
        <v>1829</v>
      </c>
      <c r="M18" s="63">
        <v>458</v>
      </c>
    </row>
    <row r="19" spans="1:13" ht="13.5" customHeight="1">
      <c r="A19" s="60">
        <v>43770</v>
      </c>
      <c r="B19" s="61">
        <v>90062</v>
      </c>
      <c r="C19" s="61">
        <v>762672</v>
      </c>
      <c r="D19" s="449">
        <v>9639</v>
      </c>
      <c r="E19" s="449"/>
      <c r="F19" s="62">
        <v>2164</v>
      </c>
      <c r="G19" s="62">
        <v>647</v>
      </c>
      <c r="H19" s="62">
        <v>2722</v>
      </c>
      <c r="I19" s="62">
        <v>989</v>
      </c>
      <c r="J19" s="62">
        <v>3946</v>
      </c>
      <c r="K19" s="62">
        <v>322</v>
      </c>
      <c r="L19" s="62">
        <v>2665</v>
      </c>
      <c r="M19" s="63">
        <v>573</v>
      </c>
    </row>
    <row r="20" spans="1:13" ht="13.5" customHeight="1">
      <c r="A20" s="60">
        <v>43800</v>
      </c>
      <c r="B20" s="61">
        <v>79044</v>
      </c>
      <c r="C20" s="61">
        <v>673449</v>
      </c>
      <c r="D20" s="449">
        <v>12745</v>
      </c>
      <c r="E20" s="449"/>
      <c r="F20" s="62">
        <v>2157</v>
      </c>
      <c r="G20" s="62">
        <v>649</v>
      </c>
      <c r="H20" s="62">
        <v>2791</v>
      </c>
      <c r="I20" s="62">
        <v>1011</v>
      </c>
      <c r="J20" s="62">
        <v>4442</v>
      </c>
      <c r="K20" s="62">
        <v>297</v>
      </c>
      <c r="L20" s="62">
        <v>2810</v>
      </c>
      <c r="M20" s="63">
        <v>479</v>
      </c>
    </row>
    <row r="21" spans="1:13" ht="15.75" customHeight="1">
      <c r="A21" s="70" t="s">
        <v>67</v>
      </c>
      <c r="B21" s="66">
        <v>262692</v>
      </c>
      <c r="C21" s="66">
        <v>2275288</v>
      </c>
      <c r="D21" s="448">
        <v>32479</v>
      </c>
      <c r="E21" s="448"/>
      <c r="F21" s="67">
        <v>6402</v>
      </c>
      <c r="G21" s="67">
        <v>1117</v>
      </c>
      <c r="H21" s="67">
        <v>8097</v>
      </c>
      <c r="I21" s="67">
        <v>1951</v>
      </c>
      <c r="J21" s="67">
        <v>11546</v>
      </c>
      <c r="K21" s="67">
        <v>744</v>
      </c>
      <c r="L21" s="67">
        <v>7304</v>
      </c>
      <c r="M21" s="68"/>
    </row>
    <row r="22" spans="1:13" ht="21.75" customHeight="1">
      <c r="A22" s="71" t="s">
        <v>16</v>
      </c>
      <c r="B22" s="72">
        <v>925164</v>
      </c>
      <c r="C22" s="72">
        <v>8133710</v>
      </c>
      <c r="D22" s="450">
        <f>D9+D13+D17+D21</f>
        <v>108674</v>
      </c>
      <c r="E22" s="450">
        <f>E9+E13+E17+E21</f>
        <v>0</v>
      </c>
      <c r="F22" s="73">
        <v>23343</v>
      </c>
      <c r="G22" s="73">
        <v>2349</v>
      </c>
      <c r="H22" s="74">
        <v>27516</v>
      </c>
      <c r="I22" s="74">
        <v>3573</v>
      </c>
      <c r="J22" s="75">
        <v>37876</v>
      </c>
      <c r="K22" s="75">
        <v>2066</v>
      </c>
      <c r="L22" s="76">
        <v>18982</v>
      </c>
      <c r="M22" s="77">
        <v>1116</v>
      </c>
    </row>
    <row r="23" spans="1:13">
      <c r="A23" s="8"/>
      <c r="B23" s="78"/>
      <c r="C23" s="78"/>
      <c r="D23" s="78"/>
      <c r="E23" s="78"/>
      <c r="F23" s="78"/>
      <c r="G23" s="79"/>
      <c r="H23" s="78"/>
      <c r="I23" s="78"/>
      <c r="J23" s="78"/>
      <c r="K23" s="79"/>
      <c r="L23" s="80"/>
      <c r="M23" s="81"/>
    </row>
    <row r="24" spans="1:13">
      <c r="A24" s="82" t="s">
        <v>17</v>
      </c>
      <c r="B24" s="83">
        <v>831080</v>
      </c>
      <c r="C24" s="83">
        <v>6719708</v>
      </c>
      <c r="D24" s="442">
        <v>115917</v>
      </c>
      <c r="E24" s="442">
        <v>0</v>
      </c>
      <c r="F24" s="84">
        <v>20401</v>
      </c>
      <c r="G24" s="84">
        <v>2195</v>
      </c>
      <c r="H24" s="85">
        <v>22285</v>
      </c>
      <c r="I24" s="85">
        <v>4784</v>
      </c>
      <c r="J24" s="86">
        <v>32078</v>
      </c>
      <c r="K24" s="86">
        <v>1960</v>
      </c>
      <c r="L24" s="87">
        <v>15957</v>
      </c>
      <c r="M24" s="88">
        <v>923</v>
      </c>
    </row>
    <row r="25" spans="1:13" ht="20.25" customHeight="1">
      <c r="A25" s="89" t="s">
        <v>18</v>
      </c>
      <c r="B25" s="90">
        <f>+(B22-B24)/B24</f>
        <v>0.11320691148866535</v>
      </c>
      <c r="C25" s="90">
        <f>+(C22-C24)/C24</f>
        <v>0.21042610780111279</v>
      </c>
      <c r="D25" s="443">
        <f>+(D22-D24)/D24</f>
        <v>-6.2484363812037924E-2</v>
      </c>
      <c r="E25" s="443" t="e">
        <f>+(E22-E24)/E24</f>
        <v>#DIV/0!</v>
      </c>
      <c r="F25" s="91">
        <f>+(F22-F24)/F24</f>
        <v>0.14420861722464584</v>
      </c>
      <c r="G25" s="91">
        <f t="shared" ref="G25:L25" si="0">+(G22-G24)/G24</f>
        <v>7.0159453302961278E-2</v>
      </c>
      <c r="H25" s="91">
        <f t="shared" si="0"/>
        <v>0.23473188243212922</v>
      </c>
      <c r="I25" s="91">
        <f t="shared" si="0"/>
        <v>-0.25313545150501671</v>
      </c>
      <c r="J25" s="91">
        <f t="shared" si="0"/>
        <v>0.18074692935968575</v>
      </c>
      <c r="K25" s="91">
        <f t="shared" si="0"/>
        <v>5.4081632653061228E-2</v>
      </c>
      <c r="L25" s="91">
        <f t="shared" si="0"/>
        <v>0.18957197468195777</v>
      </c>
      <c r="M25" s="92"/>
    </row>
    <row r="26" spans="1:13" ht="21" customHeight="1">
      <c r="K26" s="35"/>
      <c r="L26" s="93"/>
      <c r="M26" s="93"/>
    </row>
    <row r="27" spans="1:13" ht="19.5" customHeight="1">
      <c r="A27" s="444" t="s">
        <v>68</v>
      </c>
      <c r="B27" s="444"/>
      <c r="C27" s="444"/>
      <c r="D27" s="444"/>
      <c r="E27" s="444"/>
      <c r="F27" s="444"/>
      <c r="G27" s="94"/>
      <c r="K27" s="35"/>
      <c r="L27" s="93"/>
      <c r="M27" s="93"/>
    </row>
    <row r="28" spans="1:13">
      <c r="A28" s="445" t="s">
        <v>69</v>
      </c>
      <c r="B28" s="446"/>
      <c r="C28" s="446"/>
      <c r="D28" s="447"/>
    </row>
    <row r="29" spans="1:13" ht="15">
      <c r="A29" s="438" t="s">
        <v>70</v>
      </c>
      <c r="B29" s="439"/>
      <c r="C29" s="95">
        <v>2906</v>
      </c>
      <c r="D29" s="96" t="s">
        <v>71</v>
      </c>
      <c r="F29" s="94"/>
      <c r="G29" s="94"/>
    </row>
    <row r="30" spans="1:13" ht="15">
      <c r="A30" s="438" t="s">
        <v>72</v>
      </c>
      <c r="B30" s="439"/>
      <c r="C30" s="95">
        <v>4675</v>
      </c>
      <c r="D30" s="97">
        <f>+(C30-C29)/C29</f>
        <v>0.60874053682037166</v>
      </c>
      <c r="F30" s="94"/>
      <c r="G30" s="94"/>
    </row>
    <row r="31" spans="1:13" ht="15">
      <c r="A31" s="438" t="s">
        <v>73</v>
      </c>
      <c r="B31" s="439"/>
      <c r="C31" s="95">
        <v>5169</v>
      </c>
      <c r="D31" s="97">
        <f>+(C31-C30)/C30</f>
        <v>0.10566844919786096</v>
      </c>
    </row>
    <row r="32" spans="1:13" ht="15">
      <c r="A32" s="440" t="s">
        <v>74</v>
      </c>
      <c r="B32" s="441"/>
      <c r="C32" s="98">
        <v>5571</v>
      </c>
      <c r="D32" s="99">
        <f>+(C32-C31)/C32</f>
        <v>7.2159396876682824E-2</v>
      </c>
    </row>
  </sheetData>
  <mergeCells count="36">
    <mergeCell ref="D10:E10"/>
    <mergeCell ref="A1:M1"/>
    <mergeCell ref="A3:A5"/>
    <mergeCell ref="B3:E3"/>
    <mergeCell ref="F3:M3"/>
    <mergeCell ref="B4:C4"/>
    <mergeCell ref="D4:E4"/>
    <mergeCell ref="F4:G4"/>
    <mergeCell ref="H4:I4"/>
    <mergeCell ref="J4:K4"/>
    <mergeCell ref="L4:M4"/>
    <mergeCell ref="D5:E5"/>
    <mergeCell ref="D6:E6"/>
    <mergeCell ref="D7:E7"/>
    <mergeCell ref="D8:E8"/>
    <mergeCell ref="D9:E9"/>
    <mergeCell ref="D22:E22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A31:B31"/>
    <mergeCell ref="A32:B32"/>
    <mergeCell ref="D24:E24"/>
    <mergeCell ref="D25:E25"/>
    <mergeCell ref="A27:F27"/>
    <mergeCell ref="A28:D28"/>
    <mergeCell ref="A29:B29"/>
    <mergeCell ref="A30:B30"/>
  </mergeCells>
  <printOptions horizontalCentered="1"/>
  <pageMargins left="0.59055118110236227" right="0.19685039370078741" top="0.59055118110236227" bottom="0.39370078740157483" header="0.51181102362204722" footer="0.19685039370078741"/>
  <pageSetup paperSize="9" scale="9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zoomScaleNormal="100" workbookViewId="0">
      <selection sqref="A1:R1"/>
    </sheetView>
  </sheetViews>
  <sheetFormatPr baseColWidth="10" defaultRowHeight="12.75"/>
  <cols>
    <col min="1" max="1" width="12.28515625" customWidth="1"/>
    <col min="2" max="2" width="6.7109375" customWidth="1"/>
    <col min="3" max="3" width="7.28515625" bestFit="1" customWidth="1"/>
    <col min="4" max="17" width="6.7109375" customWidth="1"/>
    <col min="18" max="18" width="12.28515625" customWidth="1"/>
  </cols>
  <sheetData>
    <row r="1" spans="1:18" ht="15.75">
      <c r="A1" s="468" t="s">
        <v>75</v>
      </c>
      <c r="B1" s="468"/>
      <c r="C1" s="468"/>
      <c r="D1" s="468"/>
      <c r="E1" s="468"/>
      <c r="F1" s="468"/>
      <c r="G1" s="468"/>
      <c r="H1" s="468"/>
      <c r="I1" s="468"/>
      <c r="J1" s="468"/>
      <c r="K1" s="468"/>
      <c r="L1" s="468"/>
      <c r="M1" s="468"/>
      <c r="N1" s="468"/>
      <c r="O1" s="468"/>
      <c r="P1" s="468"/>
      <c r="Q1" s="468"/>
    </row>
    <row r="3" spans="1:18" ht="15.7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</row>
    <row r="4" spans="1:18" ht="67.5">
      <c r="A4" s="101">
        <v>2019</v>
      </c>
      <c r="B4" s="102" t="s">
        <v>35</v>
      </c>
      <c r="C4" s="103" t="s">
        <v>36</v>
      </c>
      <c r="D4" s="102" t="s">
        <v>1</v>
      </c>
      <c r="E4" s="102" t="s">
        <v>37</v>
      </c>
      <c r="F4" s="102" t="s">
        <v>38</v>
      </c>
      <c r="G4" s="102" t="s">
        <v>39</v>
      </c>
      <c r="H4" s="102" t="s">
        <v>6</v>
      </c>
      <c r="I4" s="102" t="s">
        <v>40</v>
      </c>
      <c r="J4" s="102" t="s">
        <v>41</v>
      </c>
      <c r="K4" s="102" t="s">
        <v>42</v>
      </c>
      <c r="L4" s="102" t="s">
        <v>43</v>
      </c>
      <c r="M4" s="103" t="s">
        <v>44</v>
      </c>
      <c r="N4" s="102" t="s">
        <v>11</v>
      </c>
      <c r="O4" s="102" t="s">
        <v>15</v>
      </c>
      <c r="P4" s="102" t="s">
        <v>45</v>
      </c>
      <c r="Q4" s="102" t="s">
        <v>46</v>
      </c>
      <c r="R4" s="104" t="s">
        <v>76</v>
      </c>
    </row>
    <row r="5" spans="1:18">
      <c r="A5" s="105" t="s">
        <v>19</v>
      </c>
      <c r="B5" s="45">
        <v>642</v>
      </c>
      <c r="C5" s="45">
        <v>167</v>
      </c>
      <c r="D5" s="45">
        <v>2595</v>
      </c>
      <c r="E5" s="45">
        <v>35</v>
      </c>
      <c r="F5" s="45">
        <v>489</v>
      </c>
      <c r="G5" s="45">
        <v>432</v>
      </c>
      <c r="H5" s="45">
        <v>345</v>
      </c>
      <c r="I5" s="45">
        <v>331</v>
      </c>
      <c r="J5" s="45">
        <v>135</v>
      </c>
      <c r="K5" s="45">
        <v>205</v>
      </c>
      <c r="L5" s="45">
        <v>501</v>
      </c>
      <c r="M5" s="46">
        <v>203</v>
      </c>
      <c r="N5" s="45">
        <v>78</v>
      </c>
      <c r="O5" s="45">
        <v>97</v>
      </c>
      <c r="P5" s="45">
        <v>482</v>
      </c>
      <c r="Q5" s="44">
        <v>705</v>
      </c>
      <c r="R5" s="106">
        <v>7442</v>
      </c>
    </row>
    <row r="6" spans="1:18">
      <c r="A6" s="105" t="s">
        <v>20</v>
      </c>
      <c r="B6" s="45">
        <v>658</v>
      </c>
      <c r="C6" s="45">
        <v>170</v>
      </c>
      <c r="D6" s="45">
        <v>2418</v>
      </c>
      <c r="E6" s="45">
        <v>20</v>
      </c>
      <c r="F6" s="45">
        <v>477</v>
      </c>
      <c r="G6" s="45">
        <v>398</v>
      </c>
      <c r="H6" s="45">
        <v>341</v>
      </c>
      <c r="I6" s="45">
        <v>301</v>
      </c>
      <c r="J6" s="45">
        <v>133</v>
      </c>
      <c r="K6" s="45">
        <v>229</v>
      </c>
      <c r="L6" s="45">
        <v>437</v>
      </c>
      <c r="M6" s="46">
        <v>209</v>
      </c>
      <c r="N6" s="45">
        <v>81</v>
      </c>
      <c r="O6" s="45">
        <v>75</v>
      </c>
      <c r="P6" s="45">
        <v>400</v>
      </c>
      <c r="Q6" s="44">
        <v>740</v>
      </c>
      <c r="R6" s="106">
        <v>7087</v>
      </c>
    </row>
    <row r="7" spans="1:18">
      <c r="A7" s="105" t="s">
        <v>21</v>
      </c>
      <c r="B7" s="45">
        <v>613</v>
      </c>
      <c r="C7" s="45">
        <v>159</v>
      </c>
      <c r="D7" s="45">
        <v>2301</v>
      </c>
      <c r="E7" s="45">
        <v>28</v>
      </c>
      <c r="F7" s="45">
        <v>432</v>
      </c>
      <c r="G7" s="45">
        <v>399</v>
      </c>
      <c r="H7" s="45">
        <v>315</v>
      </c>
      <c r="I7" s="45">
        <v>302</v>
      </c>
      <c r="J7" s="45">
        <v>120</v>
      </c>
      <c r="K7" s="45">
        <v>220</v>
      </c>
      <c r="L7" s="45">
        <v>610</v>
      </c>
      <c r="M7" s="46">
        <v>186</v>
      </c>
      <c r="N7" s="45">
        <v>80</v>
      </c>
      <c r="O7" s="45">
        <v>98</v>
      </c>
      <c r="P7" s="45">
        <v>373</v>
      </c>
      <c r="Q7" s="44">
        <v>696</v>
      </c>
      <c r="R7" s="106">
        <v>6932</v>
      </c>
    </row>
    <row r="8" spans="1:18">
      <c r="A8" s="105" t="s">
        <v>22</v>
      </c>
      <c r="B8" s="45">
        <v>560</v>
      </c>
      <c r="C8" s="45">
        <v>135</v>
      </c>
      <c r="D8" s="45">
        <v>1873</v>
      </c>
      <c r="E8" s="45">
        <v>8</v>
      </c>
      <c r="F8" s="45">
        <v>298</v>
      </c>
      <c r="G8" s="45">
        <v>342</v>
      </c>
      <c r="H8" s="45">
        <v>260</v>
      </c>
      <c r="I8" s="45">
        <v>256</v>
      </c>
      <c r="J8" s="45">
        <v>113</v>
      </c>
      <c r="K8" s="45">
        <v>212</v>
      </c>
      <c r="L8" s="45">
        <v>740</v>
      </c>
      <c r="M8" s="46">
        <v>166</v>
      </c>
      <c r="N8" s="45">
        <v>72</v>
      </c>
      <c r="O8" s="45">
        <v>81</v>
      </c>
      <c r="P8" s="45">
        <v>290</v>
      </c>
      <c r="Q8" s="44">
        <v>584</v>
      </c>
      <c r="R8" s="106">
        <v>5990</v>
      </c>
    </row>
    <row r="9" spans="1:18">
      <c r="A9" s="105" t="s">
        <v>23</v>
      </c>
      <c r="B9" s="45">
        <v>441</v>
      </c>
      <c r="C9" s="45">
        <v>97</v>
      </c>
      <c r="D9" s="45">
        <v>1466</v>
      </c>
      <c r="E9" s="45">
        <v>41</v>
      </c>
      <c r="F9" s="45">
        <v>255</v>
      </c>
      <c r="G9" s="45">
        <v>222</v>
      </c>
      <c r="H9" s="45">
        <v>227</v>
      </c>
      <c r="I9" s="45">
        <v>231</v>
      </c>
      <c r="J9" s="45">
        <v>93</v>
      </c>
      <c r="K9" s="45">
        <v>152</v>
      </c>
      <c r="L9" s="45">
        <v>576</v>
      </c>
      <c r="M9" s="46">
        <v>127</v>
      </c>
      <c r="N9" s="45">
        <v>57</v>
      </c>
      <c r="O9" s="45">
        <v>65</v>
      </c>
      <c r="P9" s="45">
        <v>255</v>
      </c>
      <c r="Q9" s="44">
        <v>393</v>
      </c>
      <c r="R9" s="106">
        <v>4698</v>
      </c>
    </row>
    <row r="10" spans="1:18">
      <c r="A10" s="105" t="s">
        <v>24</v>
      </c>
      <c r="B10" s="45">
        <v>338</v>
      </c>
      <c r="C10" s="45">
        <v>93</v>
      </c>
      <c r="D10" s="45">
        <v>1449</v>
      </c>
      <c r="E10" s="45">
        <v>34</v>
      </c>
      <c r="F10" s="45">
        <v>258</v>
      </c>
      <c r="G10" s="45">
        <v>180</v>
      </c>
      <c r="H10" s="45">
        <v>181</v>
      </c>
      <c r="I10" s="45">
        <v>185</v>
      </c>
      <c r="J10" s="45">
        <v>56</v>
      </c>
      <c r="K10" s="45">
        <v>148</v>
      </c>
      <c r="L10" s="45">
        <v>452</v>
      </c>
      <c r="M10" s="46">
        <v>70</v>
      </c>
      <c r="N10" s="45">
        <v>49</v>
      </c>
      <c r="O10" s="45">
        <v>59</v>
      </c>
      <c r="P10" s="45">
        <v>228</v>
      </c>
      <c r="Q10" s="44">
        <v>401</v>
      </c>
      <c r="R10" s="106">
        <v>4181</v>
      </c>
    </row>
    <row r="11" spans="1:18">
      <c r="A11" s="105" t="s">
        <v>25</v>
      </c>
      <c r="B11" s="45">
        <v>332</v>
      </c>
      <c r="C11" s="45">
        <v>49</v>
      </c>
      <c r="D11" s="45">
        <v>1555</v>
      </c>
      <c r="E11" s="45">
        <v>17</v>
      </c>
      <c r="F11" s="45">
        <v>280</v>
      </c>
      <c r="G11" s="45">
        <v>205</v>
      </c>
      <c r="H11" s="45">
        <v>191</v>
      </c>
      <c r="I11" s="45">
        <v>122</v>
      </c>
      <c r="J11" s="45">
        <v>49</v>
      </c>
      <c r="K11" s="45">
        <v>171</v>
      </c>
      <c r="L11" s="45">
        <v>609</v>
      </c>
      <c r="M11" s="46">
        <v>80</v>
      </c>
      <c r="N11" s="45">
        <v>56</v>
      </c>
      <c r="O11" s="45">
        <v>40</v>
      </c>
      <c r="P11" s="45">
        <v>199</v>
      </c>
      <c r="Q11" s="44">
        <v>312</v>
      </c>
      <c r="R11" s="106">
        <v>4267</v>
      </c>
    </row>
    <row r="12" spans="1:18">
      <c r="A12" s="105" t="s">
        <v>26</v>
      </c>
      <c r="B12" s="45">
        <v>294</v>
      </c>
      <c r="C12" s="45">
        <v>12</v>
      </c>
      <c r="D12" s="45">
        <v>680</v>
      </c>
      <c r="E12" s="45">
        <v>388</v>
      </c>
      <c r="F12" s="45">
        <v>123</v>
      </c>
      <c r="G12" s="45">
        <v>69</v>
      </c>
      <c r="H12" s="45">
        <v>111</v>
      </c>
      <c r="I12" s="45">
        <v>83</v>
      </c>
      <c r="J12" s="45">
        <v>19</v>
      </c>
      <c r="K12" s="45">
        <v>86</v>
      </c>
      <c r="L12" s="45">
        <v>492</v>
      </c>
      <c r="M12" s="46">
        <v>60</v>
      </c>
      <c r="N12" s="45">
        <v>18</v>
      </c>
      <c r="O12" s="45">
        <v>34</v>
      </c>
      <c r="P12" s="45">
        <v>76</v>
      </c>
      <c r="Q12" s="44">
        <v>275</v>
      </c>
      <c r="R12" s="106">
        <v>2820</v>
      </c>
    </row>
    <row r="13" spans="1:18">
      <c r="A13" s="105" t="s">
        <v>27</v>
      </c>
      <c r="B13" s="45">
        <v>889</v>
      </c>
      <c r="C13" s="45">
        <v>617</v>
      </c>
      <c r="D13" s="45">
        <v>2917</v>
      </c>
      <c r="E13" s="45">
        <v>153</v>
      </c>
      <c r="F13" s="45">
        <v>576</v>
      </c>
      <c r="G13" s="45">
        <v>534</v>
      </c>
      <c r="H13" s="45">
        <v>418</v>
      </c>
      <c r="I13" s="45">
        <v>370</v>
      </c>
      <c r="J13" s="45">
        <v>155</v>
      </c>
      <c r="K13" s="45">
        <v>297</v>
      </c>
      <c r="L13" s="45">
        <v>918</v>
      </c>
      <c r="M13" s="46">
        <v>300</v>
      </c>
      <c r="N13" s="45">
        <v>126</v>
      </c>
      <c r="O13" s="45">
        <v>123</v>
      </c>
      <c r="P13" s="45">
        <v>510</v>
      </c>
      <c r="Q13" s="44">
        <v>1030</v>
      </c>
      <c r="R13" s="106">
        <v>9933</v>
      </c>
    </row>
    <row r="14" spans="1:18">
      <c r="A14" s="105" t="s">
        <v>28</v>
      </c>
      <c r="B14" s="45">
        <v>894</v>
      </c>
      <c r="C14" s="45">
        <v>644</v>
      </c>
      <c r="D14" s="45">
        <v>3224</v>
      </c>
      <c r="E14" s="45">
        <v>80</v>
      </c>
      <c r="F14" s="45">
        <v>600</v>
      </c>
      <c r="G14" s="45">
        <v>579</v>
      </c>
      <c r="H14" s="45">
        <v>459</v>
      </c>
      <c r="I14" s="45">
        <v>441</v>
      </c>
      <c r="J14" s="45">
        <v>180</v>
      </c>
      <c r="K14" s="45">
        <v>257</v>
      </c>
      <c r="L14" s="45">
        <v>864</v>
      </c>
      <c r="M14" s="46">
        <v>329</v>
      </c>
      <c r="N14" s="45">
        <v>103</v>
      </c>
      <c r="O14" s="45">
        <v>138</v>
      </c>
      <c r="P14" s="45">
        <v>566</v>
      </c>
      <c r="Q14" s="44">
        <v>909</v>
      </c>
      <c r="R14" s="106">
        <v>10267</v>
      </c>
    </row>
    <row r="15" spans="1:18">
      <c r="A15" s="105" t="s">
        <v>29</v>
      </c>
      <c r="B15" s="45">
        <v>672</v>
      </c>
      <c r="C15" s="45">
        <v>492</v>
      </c>
      <c r="D15" s="45">
        <v>2547</v>
      </c>
      <c r="E15" s="45">
        <v>62</v>
      </c>
      <c r="F15" s="45">
        <v>512</v>
      </c>
      <c r="G15" s="45">
        <v>464</v>
      </c>
      <c r="H15" s="45">
        <v>333</v>
      </c>
      <c r="I15" s="45">
        <v>351</v>
      </c>
      <c r="J15" s="45">
        <v>174</v>
      </c>
      <c r="K15" s="45">
        <v>233</v>
      </c>
      <c r="L15" s="45">
        <v>592</v>
      </c>
      <c r="M15" s="46">
        <v>265</v>
      </c>
      <c r="N15" s="45">
        <v>106</v>
      </c>
      <c r="O15" s="45">
        <v>98</v>
      </c>
      <c r="P15" s="45">
        <v>474</v>
      </c>
      <c r="Q15" s="44">
        <v>822</v>
      </c>
      <c r="R15" s="106">
        <v>8197</v>
      </c>
    </row>
    <row r="16" spans="1:18" ht="18" customHeight="1">
      <c r="A16" s="105" t="s">
        <v>30</v>
      </c>
      <c r="B16" s="45">
        <v>430</v>
      </c>
      <c r="C16" s="45">
        <v>289</v>
      </c>
      <c r="D16" s="45">
        <v>1870</v>
      </c>
      <c r="E16" s="45">
        <v>21</v>
      </c>
      <c r="F16" s="45">
        <v>368</v>
      </c>
      <c r="G16" s="45">
        <v>246</v>
      </c>
      <c r="H16" s="45">
        <v>236</v>
      </c>
      <c r="I16" s="45">
        <v>245</v>
      </c>
      <c r="J16" s="45">
        <v>103</v>
      </c>
      <c r="K16" s="45">
        <v>162</v>
      </c>
      <c r="L16" s="45">
        <v>748</v>
      </c>
      <c r="M16" s="46">
        <v>167</v>
      </c>
      <c r="N16" s="45">
        <v>66</v>
      </c>
      <c r="O16" s="45">
        <v>56</v>
      </c>
      <c r="P16" s="45">
        <v>370</v>
      </c>
      <c r="Q16" s="44">
        <v>549</v>
      </c>
      <c r="R16" s="106">
        <v>5926</v>
      </c>
    </row>
    <row r="17" spans="1:18">
      <c r="A17" s="107" t="s">
        <v>77</v>
      </c>
      <c r="B17" s="108">
        <v>5642</v>
      </c>
      <c r="C17" s="108">
        <v>2782</v>
      </c>
      <c r="D17" s="108">
        <v>21685</v>
      </c>
      <c r="E17" s="108">
        <v>762</v>
      </c>
      <c r="F17" s="108">
        <v>4135</v>
      </c>
      <c r="G17" s="108">
        <v>3443</v>
      </c>
      <c r="H17" s="108">
        <v>2844</v>
      </c>
      <c r="I17" s="108">
        <v>2804</v>
      </c>
      <c r="J17" s="108">
        <v>1129</v>
      </c>
      <c r="K17" s="108">
        <v>1962</v>
      </c>
      <c r="L17" s="108">
        <v>6297</v>
      </c>
      <c r="M17" s="108">
        <v>1722</v>
      </c>
      <c r="N17" s="108">
        <v>747</v>
      </c>
      <c r="O17" s="108">
        <v>782</v>
      </c>
      <c r="P17" s="108">
        <v>3569</v>
      </c>
      <c r="Q17" s="108">
        <v>6233</v>
      </c>
      <c r="R17" s="106">
        <v>66538</v>
      </c>
    </row>
    <row r="18" spans="1:18">
      <c r="A18" s="109" t="s">
        <v>78</v>
      </c>
      <c r="B18" s="110">
        <v>5599</v>
      </c>
      <c r="C18" s="110">
        <v>1380</v>
      </c>
      <c r="D18" s="110">
        <v>21514</v>
      </c>
      <c r="E18" s="110">
        <v>908</v>
      </c>
      <c r="F18" s="110">
        <v>4042</v>
      </c>
      <c r="G18" s="110">
        <v>3380</v>
      </c>
      <c r="H18" s="110">
        <v>2637</v>
      </c>
      <c r="I18" s="110">
        <v>2854</v>
      </c>
      <c r="J18" s="110">
        <v>1159</v>
      </c>
      <c r="K18" s="110">
        <v>1857</v>
      </c>
      <c r="L18" s="110">
        <v>3505</v>
      </c>
      <c r="M18" s="110">
        <v>1821</v>
      </c>
      <c r="N18" s="110">
        <v>698</v>
      </c>
      <c r="O18" s="110">
        <v>817</v>
      </c>
      <c r="P18" s="110">
        <v>3399</v>
      </c>
      <c r="Q18" s="110">
        <v>5906</v>
      </c>
      <c r="R18" s="111">
        <v>61476</v>
      </c>
    </row>
    <row r="19" spans="1:18" ht="24">
      <c r="A19" s="112" t="s">
        <v>18</v>
      </c>
      <c r="B19" s="113">
        <f>+(B17-B18)/B18</f>
        <v>7.6799428469369532E-3</v>
      </c>
      <c r="C19" s="113">
        <f>+(C17-C18)/C18</f>
        <v>1.0159420289855072</v>
      </c>
      <c r="D19" s="113">
        <f t="shared" ref="D19:P19" si="0">+(D17-D18)/D18</f>
        <v>7.9483127265966343E-3</v>
      </c>
      <c r="E19" s="113">
        <f t="shared" si="0"/>
        <v>-0.16079295154185022</v>
      </c>
      <c r="F19" s="113">
        <f t="shared" si="0"/>
        <v>2.300841167738743E-2</v>
      </c>
      <c r="G19" s="113">
        <f t="shared" si="0"/>
        <v>1.8639053254437869E-2</v>
      </c>
      <c r="H19" s="113">
        <f t="shared" si="0"/>
        <v>7.8498293515358364E-2</v>
      </c>
      <c r="I19" s="113">
        <f t="shared" si="0"/>
        <v>-1.751927119831815E-2</v>
      </c>
      <c r="J19" s="113">
        <f t="shared" si="0"/>
        <v>-2.5884383088869714E-2</v>
      </c>
      <c r="K19" s="113">
        <f t="shared" si="0"/>
        <v>5.6542810985460421E-2</v>
      </c>
      <c r="L19" s="113">
        <f t="shared" si="0"/>
        <v>0.79657631954350927</v>
      </c>
      <c r="M19" s="113">
        <f t="shared" si="0"/>
        <v>-5.4365733113673806E-2</v>
      </c>
      <c r="N19" s="113">
        <f t="shared" si="0"/>
        <v>7.0200573065902577E-2</v>
      </c>
      <c r="O19" s="113">
        <f t="shared" si="0"/>
        <v>-4.2839657282741736E-2</v>
      </c>
      <c r="P19" s="113">
        <f t="shared" si="0"/>
        <v>5.0014710208884969E-2</v>
      </c>
      <c r="Q19" s="113">
        <f>+(Q17-Q18)/Q18</f>
        <v>5.5367422959701998E-2</v>
      </c>
      <c r="R19" s="114">
        <f>+(R17-R18)/R18</f>
        <v>8.2341076192335216E-2</v>
      </c>
    </row>
    <row r="23" spans="1:18">
      <c r="C23" s="115"/>
      <c r="D23" s="115"/>
      <c r="E23" s="115"/>
      <c r="F23" s="115"/>
    </row>
  </sheetData>
  <mergeCells count="1">
    <mergeCell ref="A1:Q1"/>
  </mergeCells>
  <printOptions horizontalCentered="1"/>
  <pageMargins left="0.78740157480314965" right="0.19685039370078741" top="0.47244094488188981" bottom="0.19685039370078741" header="0.31496062992125984" footer="0.19685039370078741"/>
  <pageSetup paperSize="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zoomScaleNormal="100" workbookViewId="0">
      <selection sqref="A1:R1"/>
    </sheetView>
  </sheetViews>
  <sheetFormatPr baseColWidth="10" defaultRowHeight="12.75"/>
  <cols>
    <col min="1" max="1" width="12.28515625" customWidth="1"/>
    <col min="2" max="17" width="6.7109375" customWidth="1"/>
    <col min="18" max="18" width="12.28515625" customWidth="1"/>
  </cols>
  <sheetData>
    <row r="1" spans="1:18" ht="15.75">
      <c r="A1" s="468" t="s">
        <v>79</v>
      </c>
      <c r="B1" s="468"/>
      <c r="C1" s="468"/>
      <c r="D1" s="468"/>
      <c r="E1" s="468"/>
      <c r="F1" s="468"/>
      <c r="G1" s="468"/>
      <c r="H1" s="468"/>
      <c r="I1" s="468"/>
      <c r="J1" s="468"/>
      <c r="K1" s="468"/>
      <c r="L1" s="468"/>
      <c r="M1" s="468"/>
      <c r="N1" s="468"/>
      <c r="O1" s="468"/>
      <c r="P1" s="468"/>
      <c r="Q1" s="468"/>
    </row>
    <row r="3" spans="1:18" ht="15.7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</row>
    <row r="4" spans="1:18" ht="67.5">
      <c r="A4" s="101">
        <v>2019</v>
      </c>
      <c r="B4" s="102" t="s">
        <v>35</v>
      </c>
      <c r="C4" s="103" t="s">
        <v>36</v>
      </c>
      <c r="D4" s="102" t="s">
        <v>1</v>
      </c>
      <c r="E4" s="102" t="s">
        <v>37</v>
      </c>
      <c r="F4" s="102" t="s">
        <v>38</v>
      </c>
      <c r="G4" s="102" t="s">
        <v>39</v>
      </c>
      <c r="H4" s="102" t="s">
        <v>6</v>
      </c>
      <c r="I4" s="102" t="s">
        <v>40</v>
      </c>
      <c r="J4" s="102" t="s">
        <v>41</v>
      </c>
      <c r="K4" s="102" t="s">
        <v>42</v>
      </c>
      <c r="L4" s="102" t="s">
        <v>43</v>
      </c>
      <c r="M4" s="103" t="s">
        <v>44</v>
      </c>
      <c r="N4" s="102" t="s">
        <v>11</v>
      </c>
      <c r="O4" s="102" t="s">
        <v>15</v>
      </c>
      <c r="P4" s="102" t="s">
        <v>45</v>
      </c>
      <c r="Q4" s="102" t="s">
        <v>46</v>
      </c>
      <c r="R4" s="104" t="s">
        <v>76</v>
      </c>
    </row>
    <row r="5" spans="1:18">
      <c r="A5" s="105" t="s">
        <v>19</v>
      </c>
      <c r="B5" s="44">
        <v>2478</v>
      </c>
      <c r="C5" s="45">
        <v>1236</v>
      </c>
      <c r="D5" s="45">
        <v>7819</v>
      </c>
      <c r="E5" s="45">
        <v>231</v>
      </c>
      <c r="F5" s="45">
        <v>1947</v>
      </c>
      <c r="G5" s="45">
        <v>1393</v>
      </c>
      <c r="H5" s="45">
        <v>1164</v>
      </c>
      <c r="I5" s="45">
        <v>1184</v>
      </c>
      <c r="J5" s="45">
        <v>515</v>
      </c>
      <c r="K5" s="45">
        <v>962</v>
      </c>
      <c r="L5" s="45">
        <v>1698</v>
      </c>
      <c r="M5" s="46">
        <v>670</v>
      </c>
      <c r="N5" s="45">
        <v>274</v>
      </c>
      <c r="O5" s="45">
        <v>398</v>
      </c>
      <c r="P5" s="44">
        <v>1411</v>
      </c>
      <c r="Q5" s="44">
        <v>2453</v>
      </c>
      <c r="R5" s="106">
        <v>21715</v>
      </c>
    </row>
    <row r="6" spans="1:18">
      <c r="A6" s="105" t="s">
        <v>20</v>
      </c>
      <c r="B6" s="44">
        <v>2553</v>
      </c>
      <c r="C6" s="45">
        <v>1421</v>
      </c>
      <c r="D6" s="45">
        <v>7927</v>
      </c>
      <c r="E6" s="45">
        <v>148</v>
      </c>
      <c r="F6" s="45">
        <v>1890</v>
      </c>
      <c r="G6" s="45">
        <v>1433</v>
      </c>
      <c r="H6" s="45">
        <v>1194</v>
      </c>
      <c r="I6" s="45">
        <v>1242</v>
      </c>
      <c r="J6" s="45">
        <v>512</v>
      </c>
      <c r="K6" s="45">
        <v>966</v>
      </c>
      <c r="L6" s="45">
        <v>1750</v>
      </c>
      <c r="M6" s="46">
        <v>682</v>
      </c>
      <c r="N6" s="45">
        <v>288</v>
      </c>
      <c r="O6" s="45">
        <v>386</v>
      </c>
      <c r="P6" s="44">
        <v>1427</v>
      </c>
      <c r="Q6" s="44">
        <v>2582</v>
      </c>
      <c r="R6" s="106">
        <v>22305</v>
      </c>
    </row>
    <row r="7" spans="1:18">
      <c r="A7" s="105" t="s">
        <v>21</v>
      </c>
      <c r="B7" s="44">
        <v>2612</v>
      </c>
      <c r="C7" s="45">
        <v>1418</v>
      </c>
      <c r="D7" s="45">
        <v>8063</v>
      </c>
      <c r="E7" s="45">
        <v>201</v>
      </c>
      <c r="F7" s="45">
        <v>1873</v>
      </c>
      <c r="G7" s="45">
        <v>1490</v>
      </c>
      <c r="H7" s="45">
        <v>1175</v>
      </c>
      <c r="I7" s="45">
        <v>1301</v>
      </c>
      <c r="J7" s="45">
        <v>516</v>
      </c>
      <c r="K7" s="45">
        <v>974</v>
      </c>
      <c r="L7" s="45">
        <v>1736</v>
      </c>
      <c r="M7" s="46">
        <v>760</v>
      </c>
      <c r="N7" s="45">
        <v>293</v>
      </c>
      <c r="O7" s="45">
        <v>390</v>
      </c>
      <c r="P7" s="44">
        <v>1515</v>
      </c>
      <c r="Q7" s="44">
        <v>2570</v>
      </c>
      <c r="R7" s="106">
        <v>22499</v>
      </c>
    </row>
    <row r="8" spans="1:18">
      <c r="A8" s="105" t="s">
        <v>22</v>
      </c>
      <c r="B8" s="44">
        <v>2586</v>
      </c>
      <c r="C8" s="45">
        <v>1313</v>
      </c>
      <c r="D8" s="45">
        <v>7701</v>
      </c>
      <c r="E8" s="45">
        <v>155</v>
      </c>
      <c r="F8" s="45">
        <v>1792</v>
      </c>
      <c r="G8" s="45">
        <v>1456</v>
      </c>
      <c r="H8" s="45">
        <v>1172</v>
      </c>
      <c r="I8" s="45">
        <v>1230</v>
      </c>
      <c r="J8" s="45">
        <v>491</v>
      </c>
      <c r="K8" s="45">
        <v>974</v>
      </c>
      <c r="L8" s="45">
        <v>1647</v>
      </c>
      <c r="M8" s="46">
        <v>728</v>
      </c>
      <c r="N8" s="45">
        <v>330</v>
      </c>
      <c r="O8" s="45">
        <v>372</v>
      </c>
      <c r="P8" s="44">
        <v>1468</v>
      </c>
      <c r="Q8" s="44">
        <v>2569</v>
      </c>
      <c r="R8" s="106">
        <v>21859</v>
      </c>
    </row>
    <row r="9" spans="1:18">
      <c r="A9" s="105" t="s">
        <v>23</v>
      </c>
      <c r="B9" s="44">
        <v>2348</v>
      </c>
      <c r="C9" s="45">
        <v>1285</v>
      </c>
      <c r="D9" s="45">
        <v>6783</v>
      </c>
      <c r="E9" s="45">
        <v>162</v>
      </c>
      <c r="F9" s="45">
        <v>1615</v>
      </c>
      <c r="G9" s="45">
        <v>1329</v>
      </c>
      <c r="H9" s="45">
        <v>1098</v>
      </c>
      <c r="I9" s="45">
        <v>1155</v>
      </c>
      <c r="J9" s="45">
        <v>469</v>
      </c>
      <c r="K9" s="45">
        <v>908</v>
      </c>
      <c r="L9" s="45">
        <v>1397</v>
      </c>
      <c r="M9" s="46">
        <v>707</v>
      </c>
      <c r="N9" s="45">
        <v>275</v>
      </c>
      <c r="O9" s="45">
        <v>380</v>
      </c>
      <c r="P9" s="44">
        <v>1287</v>
      </c>
      <c r="Q9" s="44">
        <v>2333</v>
      </c>
      <c r="R9" s="106">
        <v>20018</v>
      </c>
    </row>
    <row r="10" spans="1:18">
      <c r="A10" s="105" t="s">
        <v>24</v>
      </c>
      <c r="B10" s="44">
        <v>2268</v>
      </c>
      <c r="C10" s="45">
        <v>1170</v>
      </c>
      <c r="D10" s="45">
        <v>6457</v>
      </c>
      <c r="E10" s="45">
        <v>87</v>
      </c>
      <c r="F10" s="45">
        <v>1437</v>
      </c>
      <c r="G10" s="45">
        <v>1245</v>
      </c>
      <c r="H10" s="45">
        <v>1000</v>
      </c>
      <c r="I10" s="45">
        <v>1049</v>
      </c>
      <c r="J10" s="45">
        <v>431</v>
      </c>
      <c r="K10" s="45">
        <v>831</v>
      </c>
      <c r="L10" s="45">
        <v>1356</v>
      </c>
      <c r="M10" s="46">
        <v>544</v>
      </c>
      <c r="N10" s="45">
        <v>285</v>
      </c>
      <c r="O10" s="45">
        <v>329</v>
      </c>
      <c r="P10" s="44">
        <v>1188</v>
      </c>
      <c r="Q10" s="44">
        <v>2202</v>
      </c>
      <c r="R10" s="106">
        <v>18573</v>
      </c>
    </row>
    <row r="11" spans="1:18">
      <c r="A11" s="105" t="s">
        <v>25</v>
      </c>
      <c r="B11" s="44">
        <v>2157</v>
      </c>
      <c r="C11" s="45">
        <v>763</v>
      </c>
      <c r="D11" s="45">
        <v>6460</v>
      </c>
      <c r="E11" s="45">
        <v>66</v>
      </c>
      <c r="F11" s="45">
        <v>1348</v>
      </c>
      <c r="G11" s="45">
        <v>1162</v>
      </c>
      <c r="H11" s="45">
        <v>723</v>
      </c>
      <c r="I11" s="45">
        <v>97</v>
      </c>
      <c r="J11" s="45">
        <v>400</v>
      </c>
      <c r="K11" s="45">
        <v>847</v>
      </c>
      <c r="L11" s="45">
        <v>1203</v>
      </c>
      <c r="M11" s="46">
        <v>16</v>
      </c>
      <c r="N11" s="45">
        <v>353</v>
      </c>
      <c r="O11" s="45">
        <v>285</v>
      </c>
      <c r="P11" s="44">
        <v>1015</v>
      </c>
      <c r="Q11" s="44">
        <v>2015</v>
      </c>
      <c r="R11" s="106">
        <v>16111</v>
      </c>
    </row>
    <row r="12" spans="1:18">
      <c r="A12" s="105" t="s">
        <v>26</v>
      </c>
      <c r="B12" s="44">
        <v>1406</v>
      </c>
      <c r="C12" s="45">
        <v>1340</v>
      </c>
      <c r="D12" s="45">
        <v>5144</v>
      </c>
      <c r="E12" s="45">
        <v>193</v>
      </c>
      <c r="F12" s="45">
        <v>1126</v>
      </c>
      <c r="G12" s="45">
        <v>714</v>
      </c>
      <c r="H12" s="45">
        <v>705</v>
      </c>
      <c r="I12" s="45">
        <v>1375</v>
      </c>
      <c r="J12" s="45">
        <v>249</v>
      </c>
      <c r="K12" s="45">
        <v>545</v>
      </c>
      <c r="L12" s="45">
        <v>702</v>
      </c>
      <c r="M12" s="46">
        <v>5</v>
      </c>
      <c r="N12" s="45">
        <v>208</v>
      </c>
      <c r="O12" s="45">
        <v>130</v>
      </c>
      <c r="P12" s="44">
        <v>31</v>
      </c>
      <c r="Q12" s="44">
        <v>1236</v>
      </c>
      <c r="R12" s="106">
        <v>12767</v>
      </c>
    </row>
    <row r="13" spans="1:18">
      <c r="A13" s="105" t="s">
        <v>27</v>
      </c>
      <c r="B13" s="44">
        <v>2490</v>
      </c>
      <c r="C13" s="45">
        <v>1353</v>
      </c>
      <c r="D13" s="45">
        <v>7307</v>
      </c>
      <c r="E13" s="45">
        <v>176</v>
      </c>
      <c r="F13" s="45">
        <v>1598</v>
      </c>
      <c r="G13" s="45">
        <v>1384</v>
      </c>
      <c r="H13" s="45">
        <v>1132</v>
      </c>
      <c r="I13" s="45">
        <v>1149</v>
      </c>
      <c r="J13" s="45">
        <v>501</v>
      </c>
      <c r="K13" s="45">
        <v>903</v>
      </c>
      <c r="L13" s="45">
        <v>1519</v>
      </c>
      <c r="M13" s="46">
        <v>630</v>
      </c>
      <c r="N13" s="45">
        <v>357</v>
      </c>
      <c r="O13" s="45">
        <v>352</v>
      </c>
      <c r="P13" s="44">
        <v>1225</v>
      </c>
      <c r="Q13" s="44">
        <v>2413</v>
      </c>
      <c r="R13" s="106">
        <v>20707</v>
      </c>
    </row>
    <row r="14" spans="1:18">
      <c r="A14" s="105" t="s">
        <v>28</v>
      </c>
      <c r="B14" s="44">
        <v>2744</v>
      </c>
      <c r="C14" s="45">
        <v>1513</v>
      </c>
      <c r="D14" s="45">
        <v>8483</v>
      </c>
      <c r="E14" s="45">
        <v>234</v>
      </c>
      <c r="F14" s="45">
        <v>1899</v>
      </c>
      <c r="G14" s="45">
        <v>1511</v>
      </c>
      <c r="H14" s="45">
        <v>1284</v>
      </c>
      <c r="I14" s="45">
        <v>1312</v>
      </c>
      <c r="J14" s="45">
        <v>557</v>
      </c>
      <c r="K14" s="45">
        <v>1014</v>
      </c>
      <c r="L14" s="45">
        <v>1884</v>
      </c>
      <c r="M14" s="46">
        <v>960</v>
      </c>
      <c r="N14" s="45">
        <v>325</v>
      </c>
      <c r="O14" s="45">
        <v>426</v>
      </c>
      <c r="P14" s="44">
        <v>1499</v>
      </c>
      <c r="Q14" s="44">
        <v>2762</v>
      </c>
      <c r="R14" s="106">
        <v>23643</v>
      </c>
    </row>
    <row r="15" spans="1:18">
      <c r="A15" s="105" t="s">
        <v>29</v>
      </c>
      <c r="B15" s="44">
        <v>2546</v>
      </c>
      <c r="C15" s="45">
        <v>1415</v>
      </c>
      <c r="D15" s="45">
        <v>7825</v>
      </c>
      <c r="E15" s="45">
        <v>199</v>
      </c>
      <c r="F15" s="45">
        <v>1800</v>
      </c>
      <c r="G15" s="45">
        <v>1457</v>
      </c>
      <c r="H15" s="45">
        <v>1217</v>
      </c>
      <c r="I15" s="45">
        <v>1243</v>
      </c>
      <c r="J15" s="45">
        <v>521</v>
      </c>
      <c r="K15" s="45">
        <v>980</v>
      </c>
      <c r="L15" s="45">
        <v>1776</v>
      </c>
      <c r="M15" s="46">
        <v>902</v>
      </c>
      <c r="N15" s="45">
        <v>338</v>
      </c>
      <c r="O15" s="45">
        <v>427</v>
      </c>
      <c r="P15" s="44">
        <v>1425</v>
      </c>
      <c r="Q15" s="44">
        <v>2616</v>
      </c>
      <c r="R15" s="106">
        <v>22500</v>
      </c>
    </row>
    <row r="16" spans="1:18" ht="18" customHeight="1">
      <c r="A16" s="105" t="s">
        <v>30</v>
      </c>
      <c r="B16" s="44">
        <v>2290</v>
      </c>
      <c r="C16" s="45">
        <v>1273</v>
      </c>
      <c r="D16" s="44">
        <v>6844</v>
      </c>
      <c r="E16" s="44">
        <v>111</v>
      </c>
      <c r="F16" s="44">
        <v>1673</v>
      </c>
      <c r="G16" s="44">
        <v>1289</v>
      </c>
      <c r="H16" s="44">
        <v>1037</v>
      </c>
      <c r="I16" s="44">
        <v>1074</v>
      </c>
      <c r="J16" s="44">
        <v>457</v>
      </c>
      <c r="K16" s="44">
        <v>858</v>
      </c>
      <c r="L16" s="44">
        <v>1595</v>
      </c>
      <c r="M16" s="50">
        <v>843</v>
      </c>
      <c r="N16" s="44">
        <v>313</v>
      </c>
      <c r="O16" s="44">
        <v>355</v>
      </c>
      <c r="P16" s="44">
        <v>1280</v>
      </c>
      <c r="Q16" s="44">
        <v>2355</v>
      </c>
      <c r="R16" s="106">
        <v>20094</v>
      </c>
    </row>
    <row r="17" spans="1:18">
      <c r="A17" s="107" t="s">
        <v>77</v>
      </c>
      <c r="B17" s="108">
        <v>6525</v>
      </c>
      <c r="C17" s="108">
        <v>4159</v>
      </c>
      <c r="D17" s="108">
        <v>22403</v>
      </c>
      <c r="E17" s="108">
        <v>826</v>
      </c>
      <c r="F17" s="108">
        <v>5834</v>
      </c>
      <c r="G17" s="108">
        <v>3456</v>
      </c>
      <c r="H17" s="108">
        <v>3071</v>
      </c>
      <c r="I17" s="108">
        <v>4508</v>
      </c>
      <c r="J17" s="108">
        <v>1276</v>
      </c>
      <c r="K17" s="108">
        <v>2555</v>
      </c>
      <c r="L17" s="108">
        <v>5532</v>
      </c>
      <c r="M17" s="108">
        <v>2415</v>
      </c>
      <c r="N17" s="108">
        <v>1058</v>
      </c>
      <c r="O17" s="108">
        <v>1157</v>
      </c>
      <c r="P17" s="108">
        <v>4564</v>
      </c>
      <c r="Q17" s="108">
        <v>7066</v>
      </c>
      <c r="R17" s="106">
        <v>49985</v>
      </c>
    </row>
    <row r="18" spans="1:18">
      <c r="A18" s="109" t="s">
        <v>78</v>
      </c>
      <c r="B18" s="110">
        <v>6691</v>
      </c>
      <c r="C18" s="110">
        <v>2336</v>
      </c>
      <c r="D18" s="110">
        <v>22388</v>
      </c>
      <c r="E18" s="110">
        <v>883</v>
      </c>
      <c r="F18" s="110">
        <v>6239</v>
      </c>
      <c r="G18" s="110">
        <v>3562</v>
      </c>
      <c r="H18" s="110">
        <v>3042</v>
      </c>
      <c r="I18" s="110">
        <v>4515</v>
      </c>
      <c r="J18" s="110">
        <v>1249</v>
      </c>
      <c r="K18" s="110">
        <v>2429</v>
      </c>
      <c r="L18" s="110">
        <v>3990</v>
      </c>
      <c r="M18" s="110">
        <v>1338</v>
      </c>
      <c r="N18" s="110">
        <v>975</v>
      </c>
      <c r="O18" s="110">
        <v>1156</v>
      </c>
      <c r="P18" s="110">
        <v>4734</v>
      </c>
      <c r="Q18" s="110">
        <v>6992</v>
      </c>
      <c r="R18" s="111">
        <v>47562</v>
      </c>
    </row>
    <row r="19" spans="1:18" ht="24">
      <c r="A19" s="112" t="s">
        <v>18</v>
      </c>
      <c r="B19" s="113">
        <f>+(B17-B18)/B18</f>
        <v>-2.480944552383799E-2</v>
      </c>
      <c r="C19" s="113">
        <f>+(C17-C18)/C18</f>
        <v>0.78039383561643838</v>
      </c>
      <c r="D19" s="113">
        <f>+(D17-D18)/D18</f>
        <v>6.7000178667143116E-4</v>
      </c>
      <c r="E19" s="113">
        <f t="shared" ref="E19:R19" si="0">+(E17-E18)/E18</f>
        <v>-6.4552661381653456E-2</v>
      </c>
      <c r="F19" s="113">
        <f t="shared" si="0"/>
        <v>-6.491424907837795E-2</v>
      </c>
      <c r="G19" s="113">
        <f t="shared" si="0"/>
        <v>-2.9758562605277934E-2</v>
      </c>
      <c r="H19" s="113">
        <f t="shared" si="0"/>
        <v>9.5332018408941493E-3</v>
      </c>
      <c r="I19" s="113">
        <f t="shared" si="0"/>
        <v>-1.5503875968992248E-3</v>
      </c>
      <c r="J19" s="113">
        <f t="shared" si="0"/>
        <v>2.1617293835068056E-2</v>
      </c>
      <c r="K19" s="113">
        <f t="shared" si="0"/>
        <v>5.1873198847262249E-2</v>
      </c>
      <c r="L19" s="113">
        <f t="shared" si="0"/>
        <v>0.38646616541353385</v>
      </c>
      <c r="M19" s="113">
        <f t="shared" si="0"/>
        <v>0.80493273542600896</v>
      </c>
      <c r="N19" s="113">
        <f t="shared" si="0"/>
        <v>8.5128205128205126E-2</v>
      </c>
      <c r="O19" s="113">
        <f t="shared" si="0"/>
        <v>8.6505190311418688E-4</v>
      </c>
      <c r="P19" s="113">
        <f t="shared" si="0"/>
        <v>-3.5910435149978874E-2</v>
      </c>
      <c r="Q19" s="113">
        <f t="shared" si="0"/>
        <v>1.0583524027459955E-2</v>
      </c>
      <c r="R19" s="114">
        <f t="shared" si="0"/>
        <v>5.0944030949076992E-2</v>
      </c>
    </row>
  </sheetData>
  <mergeCells count="1">
    <mergeCell ref="A1:Q1"/>
  </mergeCells>
  <printOptions horizontalCentered="1"/>
  <pageMargins left="0.78740157480314965" right="0.19685039370078741" top="0.47244094488188981" bottom="0.19685039370078741" header="0.31496062992125984" footer="0.19685039370078741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opLeftCell="A4" zoomScale="85" zoomScaleNormal="85" workbookViewId="0">
      <selection sqref="A1:R1"/>
    </sheetView>
  </sheetViews>
  <sheetFormatPr baseColWidth="10" defaultRowHeight="12.75"/>
  <cols>
    <col min="1" max="1" width="21.7109375" style="116" customWidth="1"/>
    <col min="2" max="3" width="9.140625" style="117" customWidth="1"/>
    <col min="4" max="4" width="10.5703125" style="116" customWidth="1"/>
    <col min="5" max="5" width="16.42578125" style="116" customWidth="1"/>
    <col min="6" max="6" width="16.42578125" style="118" customWidth="1"/>
    <col min="7" max="7" width="16.42578125" style="116" customWidth="1"/>
    <col min="8" max="8" width="16" style="116" customWidth="1"/>
    <col min="9" max="9" width="14.85546875" style="118" customWidth="1"/>
    <col min="10" max="10" width="8.7109375" style="118" customWidth="1"/>
    <col min="11" max="12" width="11.42578125" style="116"/>
    <col min="13" max="13" width="12.28515625" style="116" bestFit="1" customWidth="1"/>
    <col min="14" max="256" width="11.42578125" style="116"/>
    <col min="257" max="257" width="21.7109375" style="116" customWidth="1"/>
    <col min="258" max="259" width="9.140625" style="116" customWidth="1"/>
    <col min="260" max="260" width="10.5703125" style="116" customWidth="1"/>
    <col min="261" max="263" width="16.42578125" style="116" customWidth="1"/>
    <col min="264" max="264" width="15.28515625" style="116" customWidth="1"/>
    <col min="265" max="265" width="14.85546875" style="116" customWidth="1"/>
    <col min="266" max="266" width="8.7109375" style="116" customWidth="1"/>
    <col min="267" max="268" width="11.42578125" style="116"/>
    <col min="269" max="269" width="12.28515625" style="116" bestFit="1" customWidth="1"/>
    <col min="270" max="512" width="11.42578125" style="116"/>
    <col min="513" max="513" width="21.7109375" style="116" customWidth="1"/>
    <col min="514" max="515" width="9.140625" style="116" customWidth="1"/>
    <col min="516" max="516" width="10.5703125" style="116" customWidth="1"/>
    <col min="517" max="519" width="16.42578125" style="116" customWidth="1"/>
    <col min="520" max="520" width="15.28515625" style="116" customWidth="1"/>
    <col min="521" max="521" width="14.85546875" style="116" customWidth="1"/>
    <col min="522" max="522" width="8.7109375" style="116" customWidth="1"/>
    <col min="523" max="524" width="11.42578125" style="116"/>
    <col min="525" max="525" width="12.28515625" style="116" bestFit="1" customWidth="1"/>
    <col min="526" max="768" width="11.42578125" style="116"/>
    <col min="769" max="769" width="21.7109375" style="116" customWidth="1"/>
    <col min="770" max="771" width="9.140625" style="116" customWidth="1"/>
    <col min="772" max="772" width="10.5703125" style="116" customWidth="1"/>
    <col min="773" max="775" width="16.42578125" style="116" customWidth="1"/>
    <col min="776" max="776" width="15.28515625" style="116" customWidth="1"/>
    <col min="777" max="777" width="14.85546875" style="116" customWidth="1"/>
    <col min="778" max="778" width="8.7109375" style="116" customWidth="1"/>
    <col min="779" max="780" width="11.42578125" style="116"/>
    <col min="781" max="781" width="12.28515625" style="116" bestFit="1" customWidth="1"/>
    <col min="782" max="1024" width="11.42578125" style="116"/>
    <col min="1025" max="1025" width="21.7109375" style="116" customWidth="1"/>
    <col min="1026" max="1027" width="9.140625" style="116" customWidth="1"/>
    <col min="1028" max="1028" width="10.5703125" style="116" customWidth="1"/>
    <col min="1029" max="1031" width="16.42578125" style="116" customWidth="1"/>
    <col min="1032" max="1032" width="15.28515625" style="116" customWidth="1"/>
    <col min="1033" max="1033" width="14.85546875" style="116" customWidth="1"/>
    <col min="1034" max="1034" width="8.7109375" style="116" customWidth="1"/>
    <col min="1035" max="1036" width="11.42578125" style="116"/>
    <col min="1037" max="1037" width="12.28515625" style="116" bestFit="1" customWidth="1"/>
    <col min="1038" max="1280" width="11.42578125" style="116"/>
    <col min="1281" max="1281" width="21.7109375" style="116" customWidth="1"/>
    <col min="1282" max="1283" width="9.140625" style="116" customWidth="1"/>
    <col min="1284" max="1284" width="10.5703125" style="116" customWidth="1"/>
    <col min="1285" max="1287" width="16.42578125" style="116" customWidth="1"/>
    <col min="1288" max="1288" width="15.28515625" style="116" customWidth="1"/>
    <col min="1289" max="1289" width="14.85546875" style="116" customWidth="1"/>
    <col min="1290" max="1290" width="8.7109375" style="116" customWidth="1"/>
    <col min="1291" max="1292" width="11.42578125" style="116"/>
    <col min="1293" max="1293" width="12.28515625" style="116" bestFit="1" customWidth="1"/>
    <col min="1294" max="1536" width="11.42578125" style="116"/>
    <col min="1537" max="1537" width="21.7109375" style="116" customWidth="1"/>
    <col min="1538" max="1539" width="9.140625" style="116" customWidth="1"/>
    <col min="1540" max="1540" width="10.5703125" style="116" customWidth="1"/>
    <col min="1541" max="1543" width="16.42578125" style="116" customWidth="1"/>
    <col min="1544" max="1544" width="15.28515625" style="116" customWidth="1"/>
    <col min="1545" max="1545" width="14.85546875" style="116" customWidth="1"/>
    <col min="1546" max="1546" width="8.7109375" style="116" customWidth="1"/>
    <col min="1547" max="1548" width="11.42578125" style="116"/>
    <col min="1549" max="1549" width="12.28515625" style="116" bestFit="1" customWidth="1"/>
    <col min="1550" max="1792" width="11.42578125" style="116"/>
    <col min="1793" max="1793" width="21.7109375" style="116" customWidth="1"/>
    <col min="1794" max="1795" width="9.140625" style="116" customWidth="1"/>
    <col min="1796" max="1796" width="10.5703125" style="116" customWidth="1"/>
    <col min="1797" max="1799" width="16.42578125" style="116" customWidth="1"/>
    <col min="1800" max="1800" width="15.28515625" style="116" customWidth="1"/>
    <col min="1801" max="1801" width="14.85546875" style="116" customWidth="1"/>
    <col min="1802" max="1802" width="8.7109375" style="116" customWidth="1"/>
    <col min="1803" max="1804" width="11.42578125" style="116"/>
    <col min="1805" max="1805" width="12.28515625" style="116" bestFit="1" customWidth="1"/>
    <col min="1806" max="2048" width="11.42578125" style="116"/>
    <col min="2049" max="2049" width="21.7109375" style="116" customWidth="1"/>
    <col min="2050" max="2051" width="9.140625" style="116" customWidth="1"/>
    <col min="2052" max="2052" width="10.5703125" style="116" customWidth="1"/>
    <col min="2053" max="2055" width="16.42578125" style="116" customWidth="1"/>
    <col min="2056" max="2056" width="15.28515625" style="116" customWidth="1"/>
    <col min="2057" max="2057" width="14.85546875" style="116" customWidth="1"/>
    <col min="2058" max="2058" width="8.7109375" style="116" customWidth="1"/>
    <col min="2059" max="2060" width="11.42578125" style="116"/>
    <col min="2061" max="2061" width="12.28515625" style="116" bestFit="1" customWidth="1"/>
    <col min="2062" max="2304" width="11.42578125" style="116"/>
    <col min="2305" max="2305" width="21.7109375" style="116" customWidth="1"/>
    <col min="2306" max="2307" width="9.140625" style="116" customWidth="1"/>
    <col min="2308" max="2308" width="10.5703125" style="116" customWidth="1"/>
    <col min="2309" max="2311" width="16.42578125" style="116" customWidth="1"/>
    <col min="2312" max="2312" width="15.28515625" style="116" customWidth="1"/>
    <col min="2313" max="2313" width="14.85546875" style="116" customWidth="1"/>
    <col min="2314" max="2314" width="8.7109375" style="116" customWidth="1"/>
    <col min="2315" max="2316" width="11.42578125" style="116"/>
    <col min="2317" max="2317" width="12.28515625" style="116" bestFit="1" customWidth="1"/>
    <col min="2318" max="2560" width="11.42578125" style="116"/>
    <col min="2561" max="2561" width="21.7109375" style="116" customWidth="1"/>
    <col min="2562" max="2563" width="9.140625" style="116" customWidth="1"/>
    <col min="2564" max="2564" width="10.5703125" style="116" customWidth="1"/>
    <col min="2565" max="2567" width="16.42578125" style="116" customWidth="1"/>
    <col min="2568" max="2568" width="15.28515625" style="116" customWidth="1"/>
    <col min="2569" max="2569" width="14.85546875" style="116" customWidth="1"/>
    <col min="2570" max="2570" width="8.7109375" style="116" customWidth="1"/>
    <col min="2571" max="2572" width="11.42578125" style="116"/>
    <col min="2573" max="2573" width="12.28515625" style="116" bestFit="1" customWidth="1"/>
    <col min="2574" max="2816" width="11.42578125" style="116"/>
    <col min="2817" max="2817" width="21.7109375" style="116" customWidth="1"/>
    <col min="2818" max="2819" width="9.140625" style="116" customWidth="1"/>
    <col min="2820" max="2820" width="10.5703125" style="116" customWidth="1"/>
    <col min="2821" max="2823" width="16.42578125" style="116" customWidth="1"/>
    <col min="2824" max="2824" width="15.28515625" style="116" customWidth="1"/>
    <col min="2825" max="2825" width="14.85546875" style="116" customWidth="1"/>
    <col min="2826" max="2826" width="8.7109375" style="116" customWidth="1"/>
    <col min="2827" max="2828" width="11.42578125" style="116"/>
    <col min="2829" max="2829" width="12.28515625" style="116" bestFit="1" customWidth="1"/>
    <col min="2830" max="3072" width="11.42578125" style="116"/>
    <col min="3073" max="3073" width="21.7109375" style="116" customWidth="1"/>
    <col min="3074" max="3075" width="9.140625" style="116" customWidth="1"/>
    <col min="3076" max="3076" width="10.5703125" style="116" customWidth="1"/>
    <col min="3077" max="3079" width="16.42578125" style="116" customWidth="1"/>
    <col min="3080" max="3080" width="15.28515625" style="116" customWidth="1"/>
    <col min="3081" max="3081" width="14.85546875" style="116" customWidth="1"/>
    <col min="3082" max="3082" width="8.7109375" style="116" customWidth="1"/>
    <col min="3083" max="3084" width="11.42578125" style="116"/>
    <col min="3085" max="3085" width="12.28515625" style="116" bestFit="1" customWidth="1"/>
    <col min="3086" max="3328" width="11.42578125" style="116"/>
    <col min="3329" max="3329" width="21.7109375" style="116" customWidth="1"/>
    <col min="3330" max="3331" width="9.140625" style="116" customWidth="1"/>
    <col min="3332" max="3332" width="10.5703125" style="116" customWidth="1"/>
    <col min="3333" max="3335" width="16.42578125" style="116" customWidth="1"/>
    <col min="3336" max="3336" width="15.28515625" style="116" customWidth="1"/>
    <col min="3337" max="3337" width="14.85546875" style="116" customWidth="1"/>
    <col min="3338" max="3338" width="8.7109375" style="116" customWidth="1"/>
    <col min="3339" max="3340" width="11.42578125" style="116"/>
    <col min="3341" max="3341" width="12.28515625" style="116" bestFit="1" customWidth="1"/>
    <col min="3342" max="3584" width="11.42578125" style="116"/>
    <col min="3585" max="3585" width="21.7109375" style="116" customWidth="1"/>
    <col min="3586" max="3587" width="9.140625" style="116" customWidth="1"/>
    <col min="3588" max="3588" width="10.5703125" style="116" customWidth="1"/>
    <col min="3589" max="3591" width="16.42578125" style="116" customWidth="1"/>
    <col min="3592" max="3592" width="15.28515625" style="116" customWidth="1"/>
    <col min="3593" max="3593" width="14.85546875" style="116" customWidth="1"/>
    <col min="3594" max="3594" width="8.7109375" style="116" customWidth="1"/>
    <col min="3595" max="3596" width="11.42578125" style="116"/>
    <col min="3597" max="3597" width="12.28515625" style="116" bestFit="1" customWidth="1"/>
    <col min="3598" max="3840" width="11.42578125" style="116"/>
    <col min="3841" max="3841" width="21.7109375" style="116" customWidth="1"/>
    <col min="3842" max="3843" width="9.140625" style="116" customWidth="1"/>
    <col min="3844" max="3844" width="10.5703125" style="116" customWidth="1"/>
    <col min="3845" max="3847" width="16.42578125" style="116" customWidth="1"/>
    <col min="3848" max="3848" width="15.28515625" style="116" customWidth="1"/>
    <col min="3849" max="3849" width="14.85546875" style="116" customWidth="1"/>
    <col min="3850" max="3850" width="8.7109375" style="116" customWidth="1"/>
    <col min="3851" max="3852" width="11.42578125" style="116"/>
    <col min="3853" max="3853" width="12.28515625" style="116" bestFit="1" customWidth="1"/>
    <col min="3854" max="4096" width="11.42578125" style="116"/>
    <col min="4097" max="4097" width="21.7109375" style="116" customWidth="1"/>
    <col min="4098" max="4099" width="9.140625" style="116" customWidth="1"/>
    <col min="4100" max="4100" width="10.5703125" style="116" customWidth="1"/>
    <col min="4101" max="4103" width="16.42578125" style="116" customWidth="1"/>
    <col min="4104" max="4104" width="15.28515625" style="116" customWidth="1"/>
    <col min="4105" max="4105" width="14.85546875" style="116" customWidth="1"/>
    <col min="4106" max="4106" width="8.7109375" style="116" customWidth="1"/>
    <col min="4107" max="4108" width="11.42578125" style="116"/>
    <col min="4109" max="4109" width="12.28515625" style="116" bestFit="1" customWidth="1"/>
    <col min="4110" max="4352" width="11.42578125" style="116"/>
    <col min="4353" max="4353" width="21.7109375" style="116" customWidth="1"/>
    <col min="4354" max="4355" width="9.140625" style="116" customWidth="1"/>
    <col min="4356" max="4356" width="10.5703125" style="116" customWidth="1"/>
    <col min="4357" max="4359" width="16.42578125" style="116" customWidth="1"/>
    <col min="4360" max="4360" width="15.28515625" style="116" customWidth="1"/>
    <col min="4361" max="4361" width="14.85546875" style="116" customWidth="1"/>
    <col min="4362" max="4362" width="8.7109375" style="116" customWidth="1"/>
    <col min="4363" max="4364" width="11.42578125" style="116"/>
    <col min="4365" max="4365" width="12.28515625" style="116" bestFit="1" customWidth="1"/>
    <col min="4366" max="4608" width="11.42578125" style="116"/>
    <col min="4609" max="4609" width="21.7109375" style="116" customWidth="1"/>
    <col min="4610" max="4611" width="9.140625" style="116" customWidth="1"/>
    <col min="4612" max="4612" width="10.5703125" style="116" customWidth="1"/>
    <col min="4613" max="4615" width="16.42578125" style="116" customWidth="1"/>
    <col min="4616" max="4616" width="15.28515625" style="116" customWidth="1"/>
    <col min="4617" max="4617" width="14.85546875" style="116" customWidth="1"/>
    <col min="4618" max="4618" width="8.7109375" style="116" customWidth="1"/>
    <col min="4619" max="4620" width="11.42578125" style="116"/>
    <col min="4621" max="4621" width="12.28515625" style="116" bestFit="1" customWidth="1"/>
    <col min="4622" max="4864" width="11.42578125" style="116"/>
    <col min="4865" max="4865" width="21.7109375" style="116" customWidth="1"/>
    <col min="4866" max="4867" width="9.140625" style="116" customWidth="1"/>
    <col min="4868" max="4868" width="10.5703125" style="116" customWidth="1"/>
    <col min="4869" max="4871" width="16.42578125" style="116" customWidth="1"/>
    <col min="4872" max="4872" width="15.28515625" style="116" customWidth="1"/>
    <col min="4873" max="4873" width="14.85546875" style="116" customWidth="1"/>
    <col min="4874" max="4874" width="8.7109375" style="116" customWidth="1"/>
    <col min="4875" max="4876" width="11.42578125" style="116"/>
    <col min="4877" max="4877" width="12.28515625" style="116" bestFit="1" customWidth="1"/>
    <col min="4878" max="5120" width="11.42578125" style="116"/>
    <col min="5121" max="5121" width="21.7109375" style="116" customWidth="1"/>
    <col min="5122" max="5123" width="9.140625" style="116" customWidth="1"/>
    <col min="5124" max="5124" width="10.5703125" style="116" customWidth="1"/>
    <col min="5125" max="5127" width="16.42578125" style="116" customWidth="1"/>
    <col min="5128" max="5128" width="15.28515625" style="116" customWidth="1"/>
    <col min="5129" max="5129" width="14.85546875" style="116" customWidth="1"/>
    <col min="5130" max="5130" width="8.7109375" style="116" customWidth="1"/>
    <col min="5131" max="5132" width="11.42578125" style="116"/>
    <col min="5133" max="5133" width="12.28515625" style="116" bestFit="1" customWidth="1"/>
    <col min="5134" max="5376" width="11.42578125" style="116"/>
    <col min="5377" max="5377" width="21.7109375" style="116" customWidth="1"/>
    <col min="5378" max="5379" width="9.140625" style="116" customWidth="1"/>
    <col min="5380" max="5380" width="10.5703125" style="116" customWidth="1"/>
    <col min="5381" max="5383" width="16.42578125" style="116" customWidth="1"/>
    <col min="5384" max="5384" width="15.28515625" style="116" customWidth="1"/>
    <col min="5385" max="5385" width="14.85546875" style="116" customWidth="1"/>
    <col min="5386" max="5386" width="8.7109375" style="116" customWidth="1"/>
    <col min="5387" max="5388" width="11.42578125" style="116"/>
    <col min="5389" max="5389" width="12.28515625" style="116" bestFit="1" customWidth="1"/>
    <col min="5390" max="5632" width="11.42578125" style="116"/>
    <col min="5633" max="5633" width="21.7109375" style="116" customWidth="1"/>
    <col min="5634" max="5635" width="9.140625" style="116" customWidth="1"/>
    <col min="5636" max="5636" width="10.5703125" style="116" customWidth="1"/>
    <col min="5637" max="5639" width="16.42578125" style="116" customWidth="1"/>
    <col min="5640" max="5640" width="15.28515625" style="116" customWidth="1"/>
    <col min="5641" max="5641" width="14.85546875" style="116" customWidth="1"/>
    <col min="5642" max="5642" width="8.7109375" style="116" customWidth="1"/>
    <col min="5643" max="5644" width="11.42578125" style="116"/>
    <col min="5645" max="5645" width="12.28515625" style="116" bestFit="1" customWidth="1"/>
    <col min="5646" max="5888" width="11.42578125" style="116"/>
    <col min="5889" max="5889" width="21.7109375" style="116" customWidth="1"/>
    <col min="5890" max="5891" width="9.140625" style="116" customWidth="1"/>
    <col min="5892" max="5892" width="10.5703125" style="116" customWidth="1"/>
    <col min="5893" max="5895" width="16.42578125" style="116" customWidth="1"/>
    <col min="5896" max="5896" width="15.28515625" style="116" customWidth="1"/>
    <col min="5897" max="5897" width="14.85546875" style="116" customWidth="1"/>
    <col min="5898" max="5898" width="8.7109375" style="116" customWidth="1"/>
    <col min="5899" max="5900" width="11.42578125" style="116"/>
    <col min="5901" max="5901" width="12.28515625" style="116" bestFit="1" customWidth="1"/>
    <col min="5902" max="6144" width="11.42578125" style="116"/>
    <col min="6145" max="6145" width="21.7109375" style="116" customWidth="1"/>
    <col min="6146" max="6147" width="9.140625" style="116" customWidth="1"/>
    <col min="6148" max="6148" width="10.5703125" style="116" customWidth="1"/>
    <col min="6149" max="6151" width="16.42578125" style="116" customWidth="1"/>
    <col min="6152" max="6152" width="15.28515625" style="116" customWidth="1"/>
    <col min="6153" max="6153" width="14.85546875" style="116" customWidth="1"/>
    <col min="6154" max="6154" width="8.7109375" style="116" customWidth="1"/>
    <col min="6155" max="6156" width="11.42578125" style="116"/>
    <col min="6157" max="6157" width="12.28515625" style="116" bestFit="1" customWidth="1"/>
    <col min="6158" max="6400" width="11.42578125" style="116"/>
    <col min="6401" max="6401" width="21.7109375" style="116" customWidth="1"/>
    <col min="6402" max="6403" width="9.140625" style="116" customWidth="1"/>
    <col min="6404" max="6404" width="10.5703125" style="116" customWidth="1"/>
    <col min="6405" max="6407" width="16.42578125" style="116" customWidth="1"/>
    <col min="6408" max="6408" width="15.28515625" style="116" customWidth="1"/>
    <col min="6409" max="6409" width="14.85546875" style="116" customWidth="1"/>
    <col min="6410" max="6410" width="8.7109375" style="116" customWidth="1"/>
    <col min="6411" max="6412" width="11.42578125" style="116"/>
    <col min="6413" max="6413" width="12.28515625" style="116" bestFit="1" customWidth="1"/>
    <col min="6414" max="6656" width="11.42578125" style="116"/>
    <col min="6657" max="6657" width="21.7109375" style="116" customWidth="1"/>
    <col min="6658" max="6659" width="9.140625" style="116" customWidth="1"/>
    <col min="6660" max="6660" width="10.5703125" style="116" customWidth="1"/>
    <col min="6661" max="6663" width="16.42578125" style="116" customWidth="1"/>
    <col min="6664" max="6664" width="15.28515625" style="116" customWidth="1"/>
    <col min="6665" max="6665" width="14.85546875" style="116" customWidth="1"/>
    <col min="6666" max="6666" width="8.7109375" style="116" customWidth="1"/>
    <col min="6667" max="6668" width="11.42578125" style="116"/>
    <col min="6669" max="6669" width="12.28515625" style="116" bestFit="1" customWidth="1"/>
    <col min="6670" max="6912" width="11.42578125" style="116"/>
    <col min="6913" max="6913" width="21.7109375" style="116" customWidth="1"/>
    <col min="6914" max="6915" width="9.140625" style="116" customWidth="1"/>
    <col min="6916" max="6916" width="10.5703125" style="116" customWidth="1"/>
    <col min="6917" max="6919" width="16.42578125" style="116" customWidth="1"/>
    <col min="6920" max="6920" width="15.28515625" style="116" customWidth="1"/>
    <col min="6921" max="6921" width="14.85546875" style="116" customWidth="1"/>
    <col min="6922" max="6922" width="8.7109375" style="116" customWidth="1"/>
    <col min="6923" max="6924" width="11.42578125" style="116"/>
    <col min="6925" max="6925" width="12.28515625" style="116" bestFit="1" customWidth="1"/>
    <col min="6926" max="7168" width="11.42578125" style="116"/>
    <col min="7169" max="7169" width="21.7109375" style="116" customWidth="1"/>
    <col min="7170" max="7171" width="9.140625" style="116" customWidth="1"/>
    <col min="7172" max="7172" width="10.5703125" style="116" customWidth="1"/>
    <col min="7173" max="7175" width="16.42578125" style="116" customWidth="1"/>
    <col min="7176" max="7176" width="15.28515625" style="116" customWidth="1"/>
    <col min="7177" max="7177" width="14.85546875" style="116" customWidth="1"/>
    <col min="7178" max="7178" width="8.7109375" style="116" customWidth="1"/>
    <col min="7179" max="7180" width="11.42578125" style="116"/>
    <col min="7181" max="7181" width="12.28515625" style="116" bestFit="1" customWidth="1"/>
    <col min="7182" max="7424" width="11.42578125" style="116"/>
    <col min="7425" max="7425" width="21.7109375" style="116" customWidth="1"/>
    <col min="7426" max="7427" width="9.140625" style="116" customWidth="1"/>
    <col min="7428" max="7428" width="10.5703125" style="116" customWidth="1"/>
    <col min="7429" max="7431" width="16.42578125" style="116" customWidth="1"/>
    <col min="7432" max="7432" width="15.28515625" style="116" customWidth="1"/>
    <col min="7433" max="7433" width="14.85546875" style="116" customWidth="1"/>
    <col min="7434" max="7434" width="8.7109375" style="116" customWidth="1"/>
    <col min="7435" max="7436" width="11.42578125" style="116"/>
    <col min="7437" max="7437" width="12.28515625" style="116" bestFit="1" customWidth="1"/>
    <col min="7438" max="7680" width="11.42578125" style="116"/>
    <col min="7681" max="7681" width="21.7109375" style="116" customWidth="1"/>
    <col min="7682" max="7683" width="9.140625" style="116" customWidth="1"/>
    <col min="7684" max="7684" width="10.5703125" style="116" customWidth="1"/>
    <col min="7685" max="7687" width="16.42578125" style="116" customWidth="1"/>
    <col min="7688" max="7688" width="15.28515625" style="116" customWidth="1"/>
    <col min="7689" max="7689" width="14.85546875" style="116" customWidth="1"/>
    <col min="7690" max="7690" width="8.7109375" style="116" customWidth="1"/>
    <col min="7691" max="7692" width="11.42578125" style="116"/>
    <col min="7693" max="7693" width="12.28515625" style="116" bestFit="1" customWidth="1"/>
    <col min="7694" max="7936" width="11.42578125" style="116"/>
    <col min="7937" max="7937" width="21.7109375" style="116" customWidth="1"/>
    <col min="7938" max="7939" width="9.140625" style="116" customWidth="1"/>
    <col min="7940" max="7940" width="10.5703125" style="116" customWidth="1"/>
    <col min="7941" max="7943" width="16.42578125" style="116" customWidth="1"/>
    <col min="7944" max="7944" width="15.28515625" style="116" customWidth="1"/>
    <col min="7945" max="7945" width="14.85546875" style="116" customWidth="1"/>
    <col min="7946" max="7946" width="8.7109375" style="116" customWidth="1"/>
    <col min="7947" max="7948" width="11.42578125" style="116"/>
    <col min="7949" max="7949" width="12.28515625" style="116" bestFit="1" customWidth="1"/>
    <col min="7950" max="8192" width="11.42578125" style="116"/>
    <col min="8193" max="8193" width="21.7109375" style="116" customWidth="1"/>
    <col min="8194" max="8195" width="9.140625" style="116" customWidth="1"/>
    <col min="8196" max="8196" width="10.5703125" style="116" customWidth="1"/>
    <col min="8197" max="8199" width="16.42578125" style="116" customWidth="1"/>
    <col min="8200" max="8200" width="15.28515625" style="116" customWidth="1"/>
    <col min="8201" max="8201" width="14.85546875" style="116" customWidth="1"/>
    <col min="8202" max="8202" width="8.7109375" style="116" customWidth="1"/>
    <col min="8203" max="8204" width="11.42578125" style="116"/>
    <col min="8205" max="8205" width="12.28515625" style="116" bestFit="1" customWidth="1"/>
    <col min="8206" max="8448" width="11.42578125" style="116"/>
    <col min="8449" max="8449" width="21.7109375" style="116" customWidth="1"/>
    <col min="8450" max="8451" width="9.140625" style="116" customWidth="1"/>
    <col min="8452" max="8452" width="10.5703125" style="116" customWidth="1"/>
    <col min="8453" max="8455" width="16.42578125" style="116" customWidth="1"/>
    <col min="8456" max="8456" width="15.28515625" style="116" customWidth="1"/>
    <col min="8457" max="8457" width="14.85546875" style="116" customWidth="1"/>
    <col min="8458" max="8458" width="8.7109375" style="116" customWidth="1"/>
    <col min="8459" max="8460" width="11.42578125" style="116"/>
    <col min="8461" max="8461" width="12.28515625" style="116" bestFit="1" customWidth="1"/>
    <col min="8462" max="8704" width="11.42578125" style="116"/>
    <col min="8705" max="8705" width="21.7109375" style="116" customWidth="1"/>
    <col min="8706" max="8707" width="9.140625" style="116" customWidth="1"/>
    <col min="8708" max="8708" width="10.5703125" style="116" customWidth="1"/>
    <col min="8709" max="8711" width="16.42578125" style="116" customWidth="1"/>
    <col min="8712" max="8712" width="15.28515625" style="116" customWidth="1"/>
    <col min="8713" max="8713" width="14.85546875" style="116" customWidth="1"/>
    <col min="8714" max="8714" width="8.7109375" style="116" customWidth="1"/>
    <col min="8715" max="8716" width="11.42578125" style="116"/>
    <col min="8717" max="8717" width="12.28515625" style="116" bestFit="1" customWidth="1"/>
    <col min="8718" max="8960" width="11.42578125" style="116"/>
    <col min="8961" max="8961" width="21.7109375" style="116" customWidth="1"/>
    <col min="8962" max="8963" width="9.140625" style="116" customWidth="1"/>
    <col min="8964" max="8964" width="10.5703125" style="116" customWidth="1"/>
    <col min="8965" max="8967" width="16.42578125" style="116" customWidth="1"/>
    <col min="8968" max="8968" width="15.28515625" style="116" customWidth="1"/>
    <col min="8969" max="8969" width="14.85546875" style="116" customWidth="1"/>
    <col min="8970" max="8970" width="8.7109375" style="116" customWidth="1"/>
    <col min="8971" max="8972" width="11.42578125" style="116"/>
    <col min="8973" max="8973" width="12.28515625" style="116" bestFit="1" customWidth="1"/>
    <col min="8974" max="9216" width="11.42578125" style="116"/>
    <col min="9217" max="9217" width="21.7109375" style="116" customWidth="1"/>
    <col min="9218" max="9219" width="9.140625" style="116" customWidth="1"/>
    <col min="9220" max="9220" width="10.5703125" style="116" customWidth="1"/>
    <col min="9221" max="9223" width="16.42578125" style="116" customWidth="1"/>
    <col min="9224" max="9224" width="15.28515625" style="116" customWidth="1"/>
    <col min="9225" max="9225" width="14.85546875" style="116" customWidth="1"/>
    <col min="9226" max="9226" width="8.7109375" style="116" customWidth="1"/>
    <col min="9227" max="9228" width="11.42578125" style="116"/>
    <col min="9229" max="9229" width="12.28515625" style="116" bestFit="1" customWidth="1"/>
    <col min="9230" max="9472" width="11.42578125" style="116"/>
    <col min="9473" max="9473" width="21.7109375" style="116" customWidth="1"/>
    <col min="9474" max="9475" width="9.140625" style="116" customWidth="1"/>
    <col min="9476" max="9476" width="10.5703125" style="116" customWidth="1"/>
    <col min="9477" max="9479" width="16.42578125" style="116" customWidth="1"/>
    <col min="9480" max="9480" width="15.28515625" style="116" customWidth="1"/>
    <col min="9481" max="9481" width="14.85546875" style="116" customWidth="1"/>
    <col min="9482" max="9482" width="8.7109375" style="116" customWidth="1"/>
    <col min="9483" max="9484" width="11.42578125" style="116"/>
    <col min="9485" max="9485" width="12.28515625" style="116" bestFit="1" customWidth="1"/>
    <col min="9486" max="9728" width="11.42578125" style="116"/>
    <col min="9729" max="9729" width="21.7109375" style="116" customWidth="1"/>
    <col min="9730" max="9731" width="9.140625" style="116" customWidth="1"/>
    <col min="9732" max="9732" width="10.5703125" style="116" customWidth="1"/>
    <col min="9733" max="9735" width="16.42578125" style="116" customWidth="1"/>
    <col min="9736" max="9736" width="15.28515625" style="116" customWidth="1"/>
    <col min="9737" max="9737" width="14.85546875" style="116" customWidth="1"/>
    <col min="9738" max="9738" width="8.7109375" style="116" customWidth="1"/>
    <col min="9739" max="9740" width="11.42578125" style="116"/>
    <col min="9741" max="9741" width="12.28515625" style="116" bestFit="1" customWidth="1"/>
    <col min="9742" max="9984" width="11.42578125" style="116"/>
    <col min="9985" max="9985" width="21.7109375" style="116" customWidth="1"/>
    <col min="9986" max="9987" width="9.140625" style="116" customWidth="1"/>
    <col min="9988" max="9988" width="10.5703125" style="116" customWidth="1"/>
    <col min="9989" max="9991" width="16.42578125" style="116" customWidth="1"/>
    <col min="9992" max="9992" width="15.28515625" style="116" customWidth="1"/>
    <col min="9993" max="9993" width="14.85546875" style="116" customWidth="1"/>
    <col min="9994" max="9994" width="8.7109375" style="116" customWidth="1"/>
    <col min="9995" max="9996" width="11.42578125" style="116"/>
    <col min="9997" max="9997" width="12.28515625" style="116" bestFit="1" customWidth="1"/>
    <col min="9998" max="10240" width="11.42578125" style="116"/>
    <col min="10241" max="10241" width="21.7109375" style="116" customWidth="1"/>
    <col min="10242" max="10243" width="9.140625" style="116" customWidth="1"/>
    <col min="10244" max="10244" width="10.5703125" style="116" customWidth="1"/>
    <col min="10245" max="10247" width="16.42578125" style="116" customWidth="1"/>
    <col min="10248" max="10248" width="15.28515625" style="116" customWidth="1"/>
    <col min="10249" max="10249" width="14.85546875" style="116" customWidth="1"/>
    <col min="10250" max="10250" width="8.7109375" style="116" customWidth="1"/>
    <col min="10251" max="10252" width="11.42578125" style="116"/>
    <col min="10253" max="10253" width="12.28515625" style="116" bestFit="1" customWidth="1"/>
    <col min="10254" max="10496" width="11.42578125" style="116"/>
    <col min="10497" max="10497" width="21.7109375" style="116" customWidth="1"/>
    <col min="10498" max="10499" width="9.140625" style="116" customWidth="1"/>
    <col min="10500" max="10500" width="10.5703125" style="116" customWidth="1"/>
    <col min="10501" max="10503" width="16.42578125" style="116" customWidth="1"/>
    <col min="10504" max="10504" width="15.28515625" style="116" customWidth="1"/>
    <col min="10505" max="10505" width="14.85546875" style="116" customWidth="1"/>
    <col min="10506" max="10506" width="8.7109375" style="116" customWidth="1"/>
    <col min="10507" max="10508" width="11.42578125" style="116"/>
    <col min="10509" max="10509" width="12.28515625" style="116" bestFit="1" customWidth="1"/>
    <col min="10510" max="10752" width="11.42578125" style="116"/>
    <col min="10753" max="10753" width="21.7109375" style="116" customWidth="1"/>
    <col min="10754" max="10755" width="9.140625" style="116" customWidth="1"/>
    <col min="10756" max="10756" width="10.5703125" style="116" customWidth="1"/>
    <col min="10757" max="10759" width="16.42578125" style="116" customWidth="1"/>
    <col min="10760" max="10760" width="15.28515625" style="116" customWidth="1"/>
    <col min="10761" max="10761" width="14.85546875" style="116" customWidth="1"/>
    <col min="10762" max="10762" width="8.7109375" style="116" customWidth="1"/>
    <col min="10763" max="10764" width="11.42578125" style="116"/>
    <col min="10765" max="10765" width="12.28515625" style="116" bestFit="1" customWidth="1"/>
    <col min="10766" max="11008" width="11.42578125" style="116"/>
    <col min="11009" max="11009" width="21.7109375" style="116" customWidth="1"/>
    <col min="11010" max="11011" width="9.140625" style="116" customWidth="1"/>
    <col min="11012" max="11012" width="10.5703125" style="116" customWidth="1"/>
    <col min="11013" max="11015" width="16.42578125" style="116" customWidth="1"/>
    <col min="11016" max="11016" width="15.28515625" style="116" customWidth="1"/>
    <col min="11017" max="11017" width="14.85546875" style="116" customWidth="1"/>
    <col min="11018" max="11018" width="8.7109375" style="116" customWidth="1"/>
    <col min="11019" max="11020" width="11.42578125" style="116"/>
    <col min="11021" max="11021" width="12.28515625" style="116" bestFit="1" customWidth="1"/>
    <col min="11022" max="11264" width="11.42578125" style="116"/>
    <col min="11265" max="11265" width="21.7109375" style="116" customWidth="1"/>
    <col min="11266" max="11267" width="9.140625" style="116" customWidth="1"/>
    <col min="11268" max="11268" width="10.5703125" style="116" customWidth="1"/>
    <col min="11269" max="11271" width="16.42578125" style="116" customWidth="1"/>
    <col min="11272" max="11272" width="15.28515625" style="116" customWidth="1"/>
    <col min="11273" max="11273" width="14.85546875" style="116" customWidth="1"/>
    <col min="11274" max="11274" width="8.7109375" style="116" customWidth="1"/>
    <col min="11275" max="11276" width="11.42578125" style="116"/>
    <col min="11277" max="11277" width="12.28515625" style="116" bestFit="1" customWidth="1"/>
    <col min="11278" max="11520" width="11.42578125" style="116"/>
    <col min="11521" max="11521" width="21.7109375" style="116" customWidth="1"/>
    <col min="11522" max="11523" width="9.140625" style="116" customWidth="1"/>
    <col min="11524" max="11524" width="10.5703125" style="116" customWidth="1"/>
    <col min="11525" max="11527" width="16.42578125" style="116" customWidth="1"/>
    <col min="11528" max="11528" width="15.28515625" style="116" customWidth="1"/>
    <col min="11529" max="11529" width="14.85546875" style="116" customWidth="1"/>
    <col min="11530" max="11530" width="8.7109375" style="116" customWidth="1"/>
    <col min="11531" max="11532" width="11.42578125" style="116"/>
    <col min="11533" max="11533" width="12.28515625" style="116" bestFit="1" customWidth="1"/>
    <col min="11534" max="11776" width="11.42578125" style="116"/>
    <col min="11777" max="11777" width="21.7109375" style="116" customWidth="1"/>
    <col min="11778" max="11779" width="9.140625" style="116" customWidth="1"/>
    <col min="11780" max="11780" width="10.5703125" style="116" customWidth="1"/>
    <col min="11781" max="11783" width="16.42578125" style="116" customWidth="1"/>
    <col min="11784" max="11784" width="15.28515625" style="116" customWidth="1"/>
    <col min="11785" max="11785" width="14.85546875" style="116" customWidth="1"/>
    <col min="11786" max="11786" width="8.7109375" style="116" customWidth="1"/>
    <col min="11787" max="11788" width="11.42578125" style="116"/>
    <col min="11789" max="11789" width="12.28515625" style="116" bestFit="1" customWidth="1"/>
    <col min="11790" max="12032" width="11.42578125" style="116"/>
    <col min="12033" max="12033" width="21.7109375" style="116" customWidth="1"/>
    <col min="12034" max="12035" width="9.140625" style="116" customWidth="1"/>
    <col min="12036" max="12036" width="10.5703125" style="116" customWidth="1"/>
    <col min="12037" max="12039" width="16.42578125" style="116" customWidth="1"/>
    <col min="12040" max="12040" width="15.28515625" style="116" customWidth="1"/>
    <col min="12041" max="12041" width="14.85546875" style="116" customWidth="1"/>
    <col min="12042" max="12042" width="8.7109375" style="116" customWidth="1"/>
    <col min="12043" max="12044" width="11.42578125" style="116"/>
    <col min="12045" max="12045" width="12.28515625" style="116" bestFit="1" customWidth="1"/>
    <col min="12046" max="12288" width="11.42578125" style="116"/>
    <col min="12289" max="12289" width="21.7109375" style="116" customWidth="1"/>
    <col min="12290" max="12291" width="9.140625" style="116" customWidth="1"/>
    <col min="12292" max="12292" width="10.5703125" style="116" customWidth="1"/>
    <col min="12293" max="12295" width="16.42578125" style="116" customWidth="1"/>
    <col min="12296" max="12296" width="15.28515625" style="116" customWidth="1"/>
    <col min="12297" max="12297" width="14.85546875" style="116" customWidth="1"/>
    <col min="12298" max="12298" width="8.7109375" style="116" customWidth="1"/>
    <col min="12299" max="12300" width="11.42578125" style="116"/>
    <col min="12301" max="12301" width="12.28515625" style="116" bestFit="1" customWidth="1"/>
    <col min="12302" max="12544" width="11.42578125" style="116"/>
    <col min="12545" max="12545" width="21.7109375" style="116" customWidth="1"/>
    <col min="12546" max="12547" width="9.140625" style="116" customWidth="1"/>
    <col min="12548" max="12548" width="10.5703125" style="116" customWidth="1"/>
    <col min="12549" max="12551" width="16.42578125" style="116" customWidth="1"/>
    <col min="12552" max="12552" width="15.28515625" style="116" customWidth="1"/>
    <col min="12553" max="12553" width="14.85546875" style="116" customWidth="1"/>
    <col min="12554" max="12554" width="8.7109375" style="116" customWidth="1"/>
    <col min="12555" max="12556" width="11.42578125" style="116"/>
    <col min="12557" max="12557" width="12.28515625" style="116" bestFit="1" customWidth="1"/>
    <col min="12558" max="12800" width="11.42578125" style="116"/>
    <col min="12801" max="12801" width="21.7109375" style="116" customWidth="1"/>
    <col min="12802" max="12803" width="9.140625" style="116" customWidth="1"/>
    <col min="12804" max="12804" width="10.5703125" style="116" customWidth="1"/>
    <col min="12805" max="12807" width="16.42578125" style="116" customWidth="1"/>
    <col min="12808" max="12808" width="15.28515625" style="116" customWidth="1"/>
    <col min="12809" max="12809" width="14.85546875" style="116" customWidth="1"/>
    <col min="12810" max="12810" width="8.7109375" style="116" customWidth="1"/>
    <col min="12811" max="12812" width="11.42578125" style="116"/>
    <col min="12813" max="12813" width="12.28515625" style="116" bestFit="1" customWidth="1"/>
    <col min="12814" max="13056" width="11.42578125" style="116"/>
    <col min="13057" max="13057" width="21.7109375" style="116" customWidth="1"/>
    <col min="13058" max="13059" width="9.140625" style="116" customWidth="1"/>
    <col min="13060" max="13060" width="10.5703125" style="116" customWidth="1"/>
    <col min="13061" max="13063" width="16.42578125" style="116" customWidth="1"/>
    <col min="13064" max="13064" width="15.28515625" style="116" customWidth="1"/>
    <col min="13065" max="13065" width="14.85546875" style="116" customWidth="1"/>
    <col min="13066" max="13066" width="8.7109375" style="116" customWidth="1"/>
    <col min="13067" max="13068" width="11.42578125" style="116"/>
    <col min="13069" max="13069" width="12.28515625" style="116" bestFit="1" customWidth="1"/>
    <col min="13070" max="13312" width="11.42578125" style="116"/>
    <col min="13313" max="13313" width="21.7109375" style="116" customWidth="1"/>
    <col min="13314" max="13315" width="9.140625" style="116" customWidth="1"/>
    <col min="13316" max="13316" width="10.5703125" style="116" customWidth="1"/>
    <col min="13317" max="13319" width="16.42578125" style="116" customWidth="1"/>
    <col min="13320" max="13320" width="15.28515625" style="116" customWidth="1"/>
    <col min="13321" max="13321" width="14.85546875" style="116" customWidth="1"/>
    <col min="13322" max="13322" width="8.7109375" style="116" customWidth="1"/>
    <col min="13323" max="13324" width="11.42578125" style="116"/>
    <col min="13325" max="13325" width="12.28515625" style="116" bestFit="1" customWidth="1"/>
    <col min="13326" max="13568" width="11.42578125" style="116"/>
    <col min="13569" max="13569" width="21.7109375" style="116" customWidth="1"/>
    <col min="13570" max="13571" width="9.140625" style="116" customWidth="1"/>
    <col min="13572" max="13572" width="10.5703125" style="116" customWidth="1"/>
    <col min="13573" max="13575" width="16.42578125" style="116" customWidth="1"/>
    <col min="13576" max="13576" width="15.28515625" style="116" customWidth="1"/>
    <col min="13577" max="13577" width="14.85546875" style="116" customWidth="1"/>
    <col min="13578" max="13578" width="8.7109375" style="116" customWidth="1"/>
    <col min="13579" max="13580" width="11.42578125" style="116"/>
    <col min="13581" max="13581" width="12.28515625" style="116" bestFit="1" customWidth="1"/>
    <col min="13582" max="13824" width="11.42578125" style="116"/>
    <col min="13825" max="13825" width="21.7109375" style="116" customWidth="1"/>
    <col min="13826" max="13827" width="9.140625" style="116" customWidth="1"/>
    <col min="13828" max="13828" width="10.5703125" style="116" customWidth="1"/>
    <col min="13829" max="13831" width="16.42578125" style="116" customWidth="1"/>
    <col min="13832" max="13832" width="15.28515625" style="116" customWidth="1"/>
    <col min="13833" max="13833" width="14.85546875" style="116" customWidth="1"/>
    <col min="13834" max="13834" width="8.7109375" style="116" customWidth="1"/>
    <col min="13835" max="13836" width="11.42578125" style="116"/>
    <col min="13837" max="13837" width="12.28515625" style="116" bestFit="1" customWidth="1"/>
    <col min="13838" max="14080" width="11.42578125" style="116"/>
    <col min="14081" max="14081" width="21.7109375" style="116" customWidth="1"/>
    <col min="14082" max="14083" width="9.140625" style="116" customWidth="1"/>
    <col min="14084" max="14084" width="10.5703125" style="116" customWidth="1"/>
    <col min="14085" max="14087" width="16.42578125" style="116" customWidth="1"/>
    <col min="14088" max="14088" width="15.28515625" style="116" customWidth="1"/>
    <col min="14089" max="14089" width="14.85546875" style="116" customWidth="1"/>
    <col min="14090" max="14090" width="8.7109375" style="116" customWidth="1"/>
    <col min="14091" max="14092" width="11.42578125" style="116"/>
    <col min="14093" max="14093" width="12.28515625" style="116" bestFit="1" customWidth="1"/>
    <col min="14094" max="14336" width="11.42578125" style="116"/>
    <col min="14337" max="14337" width="21.7109375" style="116" customWidth="1"/>
    <col min="14338" max="14339" width="9.140625" style="116" customWidth="1"/>
    <col min="14340" max="14340" width="10.5703125" style="116" customWidth="1"/>
    <col min="14341" max="14343" width="16.42578125" style="116" customWidth="1"/>
    <col min="14344" max="14344" width="15.28515625" style="116" customWidth="1"/>
    <col min="14345" max="14345" width="14.85546875" style="116" customWidth="1"/>
    <col min="14346" max="14346" width="8.7109375" style="116" customWidth="1"/>
    <col min="14347" max="14348" width="11.42578125" style="116"/>
    <col min="14349" max="14349" width="12.28515625" style="116" bestFit="1" customWidth="1"/>
    <col min="14350" max="14592" width="11.42578125" style="116"/>
    <col min="14593" max="14593" width="21.7109375" style="116" customWidth="1"/>
    <col min="14594" max="14595" width="9.140625" style="116" customWidth="1"/>
    <col min="14596" max="14596" width="10.5703125" style="116" customWidth="1"/>
    <col min="14597" max="14599" width="16.42578125" style="116" customWidth="1"/>
    <col min="14600" max="14600" width="15.28515625" style="116" customWidth="1"/>
    <col min="14601" max="14601" width="14.85546875" style="116" customWidth="1"/>
    <col min="14602" max="14602" width="8.7109375" style="116" customWidth="1"/>
    <col min="14603" max="14604" width="11.42578125" style="116"/>
    <col min="14605" max="14605" width="12.28515625" style="116" bestFit="1" customWidth="1"/>
    <col min="14606" max="14848" width="11.42578125" style="116"/>
    <col min="14849" max="14849" width="21.7109375" style="116" customWidth="1"/>
    <col min="14850" max="14851" width="9.140625" style="116" customWidth="1"/>
    <col min="14852" max="14852" width="10.5703125" style="116" customWidth="1"/>
    <col min="14853" max="14855" width="16.42578125" style="116" customWidth="1"/>
    <col min="14856" max="14856" width="15.28515625" style="116" customWidth="1"/>
    <col min="14857" max="14857" width="14.85546875" style="116" customWidth="1"/>
    <col min="14858" max="14858" width="8.7109375" style="116" customWidth="1"/>
    <col min="14859" max="14860" width="11.42578125" style="116"/>
    <col min="14861" max="14861" width="12.28515625" style="116" bestFit="1" customWidth="1"/>
    <col min="14862" max="15104" width="11.42578125" style="116"/>
    <col min="15105" max="15105" width="21.7109375" style="116" customWidth="1"/>
    <col min="15106" max="15107" width="9.140625" style="116" customWidth="1"/>
    <col min="15108" max="15108" width="10.5703125" style="116" customWidth="1"/>
    <col min="15109" max="15111" width="16.42578125" style="116" customWidth="1"/>
    <col min="15112" max="15112" width="15.28515625" style="116" customWidth="1"/>
    <col min="15113" max="15113" width="14.85546875" style="116" customWidth="1"/>
    <col min="15114" max="15114" width="8.7109375" style="116" customWidth="1"/>
    <col min="15115" max="15116" width="11.42578125" style="116"/>
    <col min="15117" max="15117" width="12.28515625" style="116" bestFit="1" customWidth="1"/>
    <col min="15118" max="15360" width="11.42578125" style="116"/>
    <col min="15361" max="15361" width="21.7109375" style="116" customWidth="1"/>
    <col min="15362" max="15363" width="9.140625" style="116" customWidth="1"/>
    <col min="15364" max="15364" width="10.5703125" style="116" customWidth="1"/>
    <col min="15365" max="15367" width="16.42578125" style="116" customWidth="1"/>
    <col min="15368" max="15368" width="15.28515625" style="116" customWidth="1"/>
    <col min="15369" max="15369" width="14.85546875" style="116" customWidth="1"/>
    <col min="15370" max="15370" width="8.7109375" style="116" customWidth="1"/>
    <col min="15371" max="15372" width="11.42578125" style="116"/>
    <col min="15373" max="15373" width="12.28515625" style="116" bestFit="1" customWidth="1"/>
    <col min="15374" max="15616" width="11.42578125" style="116"/>
    <col min="15617" max="15617" width="21.7109375" style="116" customWidth="1"/>
    <col min="15618" max="15619" width="9.140625" style="116" customWidth="1"/>
    <col min="15620" max="15620" width="10.5703125" style="116" customWidth="1"/>
    <col min="15621" max="15623" width="16.42578125" style="116" customWidth="1"/>
    <col min="15624" max="15624" width="15.28515625" style="116" customWidth="1"/>
    <col min="15625" max="15625" width="14.85546875" style="116" customWidth="1"/>
    <col min="15626" max="15626" width="8.7109375" style="116" customWidth="1"/>
    <col min="15627" max="15628" width="11.42578125" style="116"/>
    <col min="15629" max="15629" width="12.28515625" style="116" bestFit="1" customWidth="1"/>
    <col min="15630" max="15872" width="11.42578125" style="116"/>
    <col min="15873" max="15873" width="21.7109375" style="116" customWidth="1"/>
    <col min="15874" max="15875" width="9.140625" style="116" customWidth="1"/>
    <col min="15876" max="15876" width="10.5703125" style="116" customWidth="1"/>
    <col min="15877" max="15879" width="16.42578125" style="116" customWidth="1"/>
    <col min="15880" max="15880" width="15.28515625" style="116" customWidth="1"/>
    <col min="15881" max="15881" width="14.85546875" style="116" customWidth="1"/>
    <col min="15882" max="15882" width="8.7109375" style="116" customWidth="1"/>
    <col min="15883" max="15884" width="11.42578125" style="116"/>
    <col min="15885" max="15885" width="12.28515625" style="116" bestFit="1" customWidth="1"/>
    <col min="15886" max="16128" width="11.42578125" style="116"/>
    <col min="16129" max="16129" width="21.7109375" style="116" customWidth="1"/>
    <col min="16130" max="16131" width="9.140625" style="116" customWidth="1"/>
    <col min="16132" max="16132" width="10.5703125" style="116" customWidth="1"/>
    <col min="16133" max="16135" width="16.42578125" style="116" customWidth="1"/>
    <col min="16136" max="16136" width="15.28515625" style="116" customWidth="1"/>
    <col min="16137" max="16137" width="14.85546875" style="116" customWidth="1"/>
    <col min="16138" max="16138" width="8.7109375" style="116" customWidth="1"/>
    <col min="16139" max="16140" width="11.42578125" style="116"/>
    <col min="16141" max="16141" width="12.28515625" style="116" bestFit="1" customWidth="1"/>
    <col min="16142" max="16384" width="11.42578125" style="116"/>
  </cols>
  <sheetData>
    <row r="1" spans="1:12" ht="15.75">
      <c r="A1" s="469" t="s">
        <v>80</v>
      </c>
      <c r="B1" s="469"/>
      <c r="C1" s="469"/>
      <c r="D1" s="469"/>
      <c r="E1" s="469"/>
      <c r="F1" s="469"/>
      <c r="G1" s="469"/>
      <c r="H1" s="469"/>
      <c r="I1" s="469"/>
      <c r="J1" s="469"/>
    </row>
    <row r="2" spans="1:12" ht="6.75" customHeight="1"/>
    <row r="3" spans="1:12">
      <c r="A3" s="119"/>
      <c r="B3" s="470" t="s">
        <v>81</v>
      </c>
      <c r="C3" s="470"/>
      <c r="D3" s="470" t="s">
        <v>82</v>
      </c>
      <c r="E3" s="470"/>
      <c r="F3" s="470"/>
      <c r="G3" s="470"/>
      <c r="H3" s="470"/>
      <c r="I3" s="470"/>
      <c r="J3" s="471"/>
    </row>
    <row r="4" spans="1:12" ht="62.25" customHeight="1">
      <c r="A4" s="120"/>
      <c r="B4" s="121" t="s">
        <v>83</v>
      </c>
      <c r="C4" s="121" t="s">
        <v>84</v>
      </c>
      <c r="D4" s="122" t="s">
        <v>85</v>
      </c>
      <c r="E4" s="122" t="s">
        <v>86</v>
      </c>
      <c r="F4" s="123" t="s">
        <v>87</v>
      </c>
      <c r="G4" s="122" t="s">
        <v>88</v>
      </c>
      <c r="H4" s="124" t="s">
        <v>89</v>
      </c>
      <c r="I4" s="123" t="s">
        <v>90</v>
      </c>
      <c r="J4" s="125" t="s">
        <v>91</v>
      </c>
    </row>
    <row r="5" spans="1:12" ht="20.25" customHeight="1">
      <c r="A5" s="126" t="s">
        <v>92</v>
      </c>
      <c r="B5" s="472">
        <v>15780</v>
      </c>
      <c r="C5" s="472">
        <v>10229</v>
      </c>
      <c r="D5" s="127">
        <f>D6+D7+D8+D9+D10+D11</f>
        <v>392</v>
      </c>
      <c r="E5" s="127">
        <f>E6+E7+E8+E9+E10+E11</f>
        <v>597</v>
      </c>
      <c r="F5" s="127">
        <f>SUM(D5:E5)</f>
        <v>989</v>
      </c>
      <c r="G5" s="127">
        <f>G6+G7+G8+G9+G10+G11</f>
        <v>244</v>
      </c>
      <c r="H5" s="127">
        <f>H6+H7+H8+H9+H10+H11</f>
        <v>109</v>
      </c>
      <c r="I5" s="127">
        <f>SUM(G5:H5)</f>
        <v>353</v>
      </c>
      <c r="J5" s="128">
        <f>F5+I5</f>
        <v>1342</v>
      </c>
    </row>
    <row r="6" spans="1:12" ht="28.5" customHeight="1">
      <c r="A6" s="129" t="s">
        <v>93</v>
      </c>
      <c r="B6" s="473"/>
      <c r="C6" s="473"/>
      <c r="D6" s="130">
        <v>105</v>
      </c>
      <c r="E6" s="130">
        <v>87</v>
      </c>
      <c r="F6" s="131">
        <f t="shared" ref="F6:F11" si="0">SUM(D6:E6)</f>
        <v>192</v>
      </c>
      <c r="G6" s="130">
        <v>184</v>
      </c>
      <c r="H6" s="130">
        <v>8</v>
      </c>
      <c r="I6" s="131">
        <f t="shared" ref="I6:I25" si="1">SUM(G6:H6)</f>
        <v>192</v>
      </c>
      <c r="J6" s="132">
        <f t="shared" ref="J6:J11" si="2">F6+I6</f>
        <v>384</v>
      </c>
    </row>
    <row r="7" spans="1:12" ht="20.25" customHeight="1">
      <c r="A7" s="129" t="s">
        <v>94</v>
      </c>
      <c r="B7" s="473"/>
      <c r="C7" s="473"/>
      <c r="D7" s="130">
        <v>117</v>
      </c>
      <c r="E7" s="130">
        <v>185</v>
      </c>
      <c r="F7" s="131">
        <f t="shared" si="0"/>
        <v>302</v>
      </c>
      <c r="G7" s="130">
        <v>0</v>
      </c>
      <c r="H7" s="130">
        <v>0</v>
      </c>
      <c r="I7" s="131">
        <f t="shared" si="1"/>
        <v>0</v>
      </c>
      <c r="J7" s="132">
        <f t="shared" si="2"/>
        <v>302</v>
      </c>
    </row>
    <row r="8" spans="1:12" ht="20.25" customHeight="1">
      <c r="A8" s="129" t="s">
        <v>95</v>
      </c>
      <c r="B8" s="473"/>
      <c r="C8" s="473"/>
      <c r="D8" s="130">
        <v>122</v>
      </c>
      <c r="E8" s="130">
        <v>76</v>
      </c>
      <c r="F8" s="131">
        <f t="shared" si="0"/>
        <v>198</v>
      </c>
      <c r="G8" s="130">
        <v>0</v>
      </c>
      <c r="H8" s="130">
        <v>82</v>
      </c>
      <c r="I8" s="131">
        <f t="shared" si="1"/>
        <v>82</v>
      </c>
      <c r="J8" s="132">
        <f t="shared" si="2"/>
        <v>280</v>
      </c>
    </row>
    <row r="9" spans="1:12" ht="20.25" customHeight="1">
      <c r="A9" s="129" t="s">
        <v>96</v>
      </c>
      <c r="B9" s="473"/>
      <c r="C9" s="473"/>
      <c r="D9" s="130">
        <v>26</v>
      </c>
      <c r="E9" s="130">
        <v>58</v>
      </c>
      <c r="F9" s="131">
        <f t="shared" si="0"/>
        <v>84</v>
      </c>
      <c r="G9" s="130">
        <v>60</v>
      </c>
      <c r="H9" s="130">
        <v>9</v>
      </c>
      <c r="I9" s="131">
        <f t="shared" si="1"/>
        <v>69</v>
      </c>
      <c r="J9" s="132">
        <f t="shared" si="2"/>
        <v>153</v>
      </c>
    </row>
    <row r="10" spans="1:12" ht="20.25" customHeight="1">
      <c r="A10" s="133" t="s">
        <v>97</v>
      </c>
      <c r="B10" s="473"/>
      <c r="C10" s="473"/>
      <c r="D10" s="130">
        <v>4</v>
      </c>
      <c r="E10" s="130">
        <v>175</v>
      </c>
      <c r="F10" s="131">
        <f t="shared" si="0"/>
        <v>179</v>
      </c>
      <c r="G10" s="130">
        <v>0</v>
      </c>
      <c r="H10" s="130">
        <v>0</v>
      </c>
      <c r="I10" s="131">
        <f t="shared" si="1"/>
        <v>0</v>
      </c>
      <c r="J10" s="132">
        <f t="shared" si="2"/>
        <v>179</v>
      </c>
    </row>
    <row r="11" spans="1:12" ht="20.25" customHeight="1">
      <c r="A11" s="134" t="s">
        <v>37</v>
      </c>
      <c r="B11" s="474"/>
      <c r="C11" s="474"/>
      <c r="D11" s="135">
        <v>18</v>
      </c>
      <c r="E11" s="135">
        <v>16</v>
      </c>
      <c r="F11" s="136">
        <f t="shared" si="0"/>
        <v>34</v>
      </c>
      <c r="G11" s="135">
        <v>0</v>
      </c>
      <c r="H11" s="135">
        <v>10</v>
      </c>
      <c r="I11" s="136">
        <f t="shared" si="1"/>
        <v>10</v>
      </c>
      <c r="J11" s="137">
        <f t="shared" si="2"/>
        <v>44</v>
      </c>
      <c r="L11" s="138"/>
    </row>
    <row r="12" spans="1:12" ht="20.25" customHeight="1">
      <c r="A12" s="139" t="s">
        <v>98</v>
      </c>
      <c r="B12" s="140">
        <v>1906</v>
      </c>
      <c r="C12" s="140">
        <v>1839</v>
      </c>
      <c r="D12" s="141">
        <v>36</v>
      </c>
      <c r="E12" s="141">
        <v>130</v>
      </c>
      <c r="F12" s="142">
        <f>SUM(D12:E12)</f>
        <v>166</v>
      </c>
      <c r="G12" s="141">
        <v>169</v>
      </c>
      <c r="H12" s="141">
        <v>12</v>
      </c>
      <c r="I12" s="142">
        <f t="shared" si="1"/>
        <v>181</v>
      </c>
      <c r="J12" s="143">
        <f>F12+I12</f>
        <v>347</v>
      </c>
    </row>
    <row r="13" spans="1:12" ht="20.25" customHeight="1">
      <c r="A13" s="144" t="s">
        <v>3</v>
      </c>
      <c r="B13" s="145">
        <v>960</v>
      </c>
      <c r="C13" s="145">
        <v>766</v>
      </c>
      <c r="D13" s="130">
        <v>49</v>
      </c>
      <c r="E13" s="130">
        <v>51</v>
      </c>
      <c r="F13" s="131">
        <f t="shared" ref="F13:F25" si="3">SUM(D13:E13)</f>
        <v>100</v>
      </c>
      <c r="G13" s="130">
        <v>30</v>
      </c>
      <c r="H13" s="130">
        <v>15</v>
      </c>
      <c r="I13" s="142">
        <f t="shared" si="1"/>
        <v>45</v>
      </c>
      <c r="J13" s="132">
        <f t="shared" ref="J13:J25" si="4">F13+I13</f>
        <v>145</v>
      </c>
    </row>
    <row r="14" spans="1:12" ht="20.25" customHeight="1">
      <c r="A14" s="144" t="s">
        <v>99</v>
      </c>
      <c r="B14" s="145">
        <v>2010</v>
      </c>
      <c r="C14" s="145">
        <v>1836</v>
      </c>
      <c r="D14" s="130">
        <v>91</v>
      </c>
      <c r="E14" s="130">
        <v>148</v>
      </c>
      <c r="F14" s="131">
        <f t="shared" si="3"/>
        <v>239</v>
      </c>
      <c r="G14" s="130">
        <v>40</v>
      </c>
      <c r="H14" s="130">
        <v>25</v>
      </c>
      <c r="I14" s="131">
        <f t="shared" si="1"/>
        <v>65</v>
      </c>
      <c r="J14" s="132">
        <f t="shared" si="4"/>
        <v>304</v>
      </c>
    </row>
    <row r="15" spans="1:12" ht="20.25" customHeight="1">
      <c r="A15" s="144" t="s">
        <v>5</v>
      </c>
      <c r="B15" s="145">
        <v>1247</v>
      </c>
      <c r="C15" s="145">
        <v>1087</v>
      </c>
      <c r="D15" s="130">
        <v>63</v>
      </c>
      <c r="E15" s="130">
        <v>80</v>
      </c>
      <c r="F15" s="131">
        <f t="shared" si="3"/>
        <v>143</v>
      </c>
      <c r="G15" s="130">
        <v>50</v>
      </c>
      <c r="H15" s="130">
        <v>30</v>
      </c>
      <c r="I15" s="131">
        <f t="shared" si="1"/>
        <v>80</v>
      </c>
      <c r="J15" s="132">
        <f t="shared" si="4"/>
        <v>223</v>
      </c>
    </row>
    <row r="16" spans="1:12" ht="20.25" customHeight="1">
      <c r="A16" s="144" t="s">
        <v>100</v>
      </c>
      <c r="B16" s="145">
        <v>1240</v>
      </c>
      <c r="C16" s="145">
        <v>1028</v>
      </c>
      <c r="D16" s="130">
        <v>60</v>
      </c>
      <c r="E16" s="130">
        <v>82</v>
      </c>
      <c r="F16" s="131">
        <f t="shared" si="3"/>
        <v>142</v>
      </c>
      <c r="G16" s="130">
        <v>120</v>
      </c>
      <c r="H16" s="130">
        <v>65</v>
      </c>
      <c r="I16" s="131">
        <f t="shared" si="1"/>
        <v>185</v>
      </c>
      <c r="J16" s="132">
        <f t="shared" si="4"/>
        <v>327</v>
      </c>
    </row>
    <row r="17" spans="1:13" ht="20.25" customHeight="1">
      <c r="A17" s="144" t="s">
        <v>6</v>
      </c>
      <c r="B17" s="145">
        <v>980</v>
      </c>
      <c r="C17" s="145">
        <v>882</v>
      </c>
      <c r="D17" s="130">
        <v>33</v>
      </c>
      <c r="E17" s="130">
        <v>30</v>
      </c>
      <c r="F17" s="131">
        <f t="shared" si="3"/>
        <v>63</v>
      </c>
      <c r="G17" s="130">
        <v>120</v>
      </c>
      <c r="H17" s="130">
        <v>20</v>
      </c>
      <c r="I17" s="131">
        <f t="shared" si="1"/>
        <v>140</v>
      </c>
      <c r="J17" s="132">
        <f t="shared" si="4"/>
        <v>203</v>
      </c>
    </row>
    <row r="18" spans="1:13" ht="20.25" customHeight="1">
      <c r="A18" s="144" t="s">
        <v>8</v>
      </c>
      <c r="B18" s="145">
        <v>1916</v>
      </c>
      <c r="C18" s="145">
        <v>1247</v>
      </c>
      <c r="D18" s="130">
        <v>48</v>
      </c>
      <c r="E18" s="130">
        <v>57</v>
      </c>
      <c r="F18" s="131">
        <f t="shared" si="3"/>
        <v>105</v>
      </c>
      <c r="G18" s="130">
        <v>136</v>
      </c>
      <c r="H18" s="130">
        <v>44</v>
      </c>
      <c r="I18" s="131">
        <f t="shared" si="1"/>
        <v>180</v>
      </c>
      <c r="J18" s="132">
        <f t="shared" si="4"/>
        <v>285</v>
      </c>
    </row>
    <row r="19" spans="1:13" ht="20.25" customHeight="1">
      <c r="A19" s="144" t="s">
        <v>9</v>
      </c>
      <c r="B19" s="145">
        <v>1216</v>
      </c>
      <c r="C19" s="145">
        <v>856</v>
      </c>
      <c r="D19" s="130">
        <v>100</v>
      </c>
      <c r="E19" s="130">
        <v>39</v>
      </c>
      <c r="F19" s="131">
        <f t="shared" si="3"/>
        <v>139</v>
      </c>
      <c r="G19" s="130">
        <v>36</v>
      </c>
      <c r="H19" s="130">
        <v>100</v>
      </c>
      <c r="I19" s="131">
        <f t="shared" si="1"/>
        <v>136</v>
      </c>
      <c r="J19" s="132">
        <f t="shared" si="4"/>
        <v>275</v>
      </c>
    </row>
    <row r="20" spans="1:13" ht="20.25" customHeight="1">
      <c r="A20" s="144" t="s">
        <v>10</v>
      </c>
      <c r="B20" s="145">
        <v>1519</v>
      </c>
      <c r="C20" s="145">
        <v>1200</v>
      </c>
      <c r="D20" s="130">
        <v>78</v>
      </c>
      <c r="E20" s="130">
        <v>70</v>
      </c>
      <c r="F20" s="131">
        <f t="shared" si="3"/>
        <v>148</v>
      </c>
      <c r="G20" s="130">
        <v>95</v>
      </c>
      <c r="H20" s="130">
        <v>28</v>
      </c>
      <c r="I20" s="131">
        <f t="shared" si="1"/>
        <v>123</v>
      </c>
      <c r="J20" s="132">
        <f t="shared" si="4"/>
        <v>271</v>
      </c>
      <c r="M20" s="146"/>
    </row>
    <row r="21" spans="1:13" ht="20.25" customHeight="1">
      <c r="A21" s="144" t="s">
        <v>101</v>
      </c>
      <c r="B21" s="145">
        <v>300</v>
      </c>
      <c r="C21" s="145">
        <v>270</v>
      </c>
      <c r="D21" s="130">
        <v>12</v>
      </c>
      <c r="E21" s="130">
        <v>15</v>
      </c>
      <c r="F21" s="131">
        <f t="shared" si="3"/>
        <v>27</v>
      </c>
      <c r="G21" s="130">
        <v>0</v>
      </c>
      <c r="H21" s="130">
        <v>30</v>
      </c>
      <c r="I21" s="131">
        <f t="shared" si="1"/>
        <v>30</v>
      </c>
      <c r="J21" s="132">
        <f t="shared" si="4"/>
        <v>57</v>
      </c>
    </row>
    <row r="22" spans="1:13" ht="20.25" customHeight="1">
      <c r="A22" s="144" t="s">
        <v>12</v>
      </c>
      <c r="B22" s="145">
        <v>400</v>
      </c>
      <c r="C22" s="145">
        <v>350</v>
      </c>
      <c r="D22" s="130">
        <v>38</v>
      </c>
      <c r="E22" s="130">
        <v>32</v>
      </c>
      <c r="F22" s="131">
        <f t="shared" si="3"/>
        <v>70</v>
      </c>
      <c r="G22" s="130">
        <v>0</v>
      </c>
      <c r="H22" s="130">
        <v>30</v>
      </c>
      <c r="I22" s="131">
        <f t="shared" si="1"/>
        <v>30</v>
      </c>
      <c r="J22" s="132">
        <f t="shared" si="4"/>
        <v>100</v>
      </c>
      <c r="K22" s="147"/>
    </row>
    <row r="23" spans="1:13" ht="20.25" customHeight="1">
      <c r="A23" s="144" t="s">
        <v>13</v>
      </c>
      <c r="B23" s="148">
        <v>1378</v>
      </c>
      <c r="C23" s="149">
        <v>1087</v>
      </c>
      <c r="D23" s="130">
        <v>56</v>
      </c>
      <c r="E23" s="130">
        <v>48</v>
      </c>
      <c r="F23" s="131">
        <f t="shared" si="3"/>
        <v>104</v>
      </c>
      <c r="G23" s="130">
        <v>135</v>
      </c>
      <c r="H23" s="130">
        <v>40</v>
      </c>
      <c r="I23" s="131">
        <f t="shared" si="1"/>
        <v>175</v>
      </c>
      <c r="J23" s="132">
        <f t="shared" si="4"/>
        <v>279</v>
      </c>
    </row>
    <row r="24" spans="1:13" ht="20.25" customHeight="1">
      <c r="A24" s="144" t="s">
        <v>102</v>
      </c>
      <c r="B24" s="148">
        <v>1480</v>
      </c>
      <c r="C24" s="149">
        <v>1383</v>
      </c>
      <c r="D24" s="130">
        <v>38</v>
      </c>
      <c r="E24" s="130">
        <v>64</v>
      </c>
      <c r="F24" s="131">
        <f t="shared" si="3"/>
        <v>102</v>
      </c>
      <c r="G24" s="130">
        <v>65</v>
      </c>
      <c r="H24" s="130">
        <v>15</v>
      </c>
      <c r="I24" s="131">
        <f t="shared" si="1"/>
        <v>80</v>
      </c>
      <c r="J24" s="132">
        <f t="shared" si="4"/>
        <v>182</v>
      </c>
    </row>
    <row r="25" spans="1:13" ht="20.25" customHeight="1">
      <c r="A25" s="150" t="s">
        <v>103</v>
      </c>
      <c r="B25" s="151">
        <v>96</v>
      </c>
      <c r="C25" s="151">
        <v>87</v>
      </c>
      <c r="D25" s="152">
        <v>9</v>
      </c>
      <c r="E25" s="152">
        <v>4</v>
      </c>
      <c r="F25" s="153">
        <f t="shared" si="3"/>
        <v>13</v>
      </c>
      <c r="G25" s="152">
        <v>0</v>
      </c>
      <c r="H25" s="152">
        <v>10</v>
      </c>
      <c r="I25" s="153">
        <f t="shared" si="1"/>
        <v>10</v>
      </c>
      <c r="J25" s="154">
        <f t="shared" si="4"/>
        <v>23</v>
      </c>
    </row>
    <row r="26" spans="1:13" ht="21.75" customHeight="1">
      <c r="A26" s="155" t="s">
        <v>104</v>
      </c>
      <c r="B26" s="156">
        <f>SUM(B5:B25)</f>
        <v>32428</v>
      </c>
      <c r="C26" s="156">
        <f>SUM(C5:C25)</f>
        <v>24147</v>
      </c>
      <c r="D26" s="157">
        <f>D5+D12+D13+D14+D15+D16+D17+D18+D19+D20+D21+D22+D23+D24+D25</f>
        <v>1103</v>
      </c>
      <c r="E26" s="157">
        <f>E5+E12+E13+E14+E15+E16+E17+E18+E19+E20+E21+E22+E23+E24+E25</f>
        <v>1447</v>
      </c>
      <c r="F26" s="157">
        <f>SUM(D26:E26)</f>
        <v>2550</v>
      </c>
      <c r="G26" s="157">
        <f>G5+G12+G13+G14+G15+G16+G17+G18+G19+G20+G21+G22+G23+G24+G25</f>
        <v>1240</v>
      </c>
      <c r="H26" s="157">
        <f>H5+H12+H13+H14+H15+H16+H17+H18+H19+H20+H21+H22+H23+H24+H25</f>
        <v>573</v>
      </c>
      <c r="I26" s="157">
        <f>SUM(G26:H26)</f>
        <v>1813</v>
      </c>
      <c r="J26" s="158">
        <f>J5+J12+J13+J14+J15+J16+J17+J18+J19+J20+J21+J22+J23+J24+J25</f>
        <v>4363</v>
      </c>
    </row>
    <row r="27" spans="1:13">
      <c r="A27" s="159"/>
      <c r="B27" s="160"/>
      <c r="C27" s="160"/>
      <c r="D27" s="161"/>
      <c r="E27" s="161"/>
      <c r="F27" s="162"/>
      <c r="G27" s="161"/>
      <c r="H27" s="161"/>
      <c r="I27" s="162"/>
      <c r="J27" s="163"/>
    </row>
    <row r="28" spans="1:13">
      <c r="A28" s="159"/>
      <c r="B28" s="160"/>
      <c r="C28" s="160"/>
      <c r="D28" s="161"/>
      <c r="E28" s="161"/>
      <c r="F28" s="162"/>
      <c r="G28" s="161"/>
      <c r="H28" s="161"/>
      <c r="I28" s="162"/>
      <c r="J28" s="162"/>
    </row>
    <row r="29" spans="1:13">
      <c r="F29" s="116"/>
      <c r="G29" s="161"/>
      <c r="H29" s="161"/>
      <c r="I29" s="162"/>
      <c r="J29" s="162"/>
    </row>
    <row r="30" spans="1:13">
      <c r="F30" s="116"/>
      <c r="G30" s="161"/>
      <c r="H30" s="161"/>
      <c r="I30" s="162"/>
      <c r="J30" s="162"/>
    </row>
    <row r="31" spans="1:13">
      <c r="F31" s="116"/>
      <c r="G31" s="164"/>
      <c r="H31" s="164"/>
      <c r="I31" s="165"/>
      <c r="J31" s="165"/>
    </row>
    <row r="32" spans="1:13">
      <c r="F32" s="116"/>
      <c r="G32" s="164"/>
      <c r="H32" s="164"/>
      <c r="I32" s="165"/>
    </row>
    <row r="33" spans="6:9">
      <c r="F33" s="116"/>
      <c r="G33" s="164"/>
      <c r="H33" s="164"/>
      <c r="I33" s="165"/>
    </row>
    <row r="34" spans="6:9">
      <c r="F34" s="116"/>
      <c r="G34" s="164"/>
      <c r="H34" s="164"/>
      <c r="I34" s="165"/>
    </row>
    <row r="35" spans="6:9">
      <c r="F35" s="116"/>
      <c r="G35" s="164"/>
      <c r="H35" s="164"/>
      <c r="I35" s="165"/>
    </row>
    <row r="36" spans="6:9">
      <c r="F36" s="116"/>
      <c r="G36" s="164"/>
      <c r="H36" s="164"/>
      <c r="I36" s="165"/>
    </row>
    <row r="37" spans="6:9">
      <c r="F37" s="116"/>
      <c r="G37" s="164"/>
      <c r="H37" s="164"/>
      <c r="I37" s="165"/>
    </row>
    <row r="38" spans="6:9">
      <c r="F38" s="116"/>
      <c r="G38" s="164"/>
      <c r="H38" s="164"/>
      <c r="I38" s="165"/>
    </row>
    <row r="39" spans="6:9">
      <c r="F39" s="116"/>
      <c r="G39" s="164"/>
      <c r="H39" s="164"/>
      <c r="I39" s="165"/>
    </row>
    <row r="40" spans="6:9">
      <c r="F40" s="116"/>
      <c r="G40" s="164"/>
      <c r="H40" s="164"/>
      <c r="I40" s="165"/>
    </row>
  </sheetData>
  <mergeCells count="5">
    <mergeCell ref="A1:J1"/>
    <mergeCell ref="B3:C3"/>
    <mergeCell ref="D3:J3"/>
    <mergeCell ref="B5:B11"/>
    <mergeCell ref="C5:C11"/>
  </mergeCells>
  <printOptions horizontalCentered="1"/>
  <pageMargins left="0.78740157480314965" right="0.19685039370078741" top="0.59055118110236227" bottom="0.19685039370078741" header="0.27559055118110237" footer="0.51181102362204722"/>
  <pageSetup paperSize="9" scale="9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zoomScaleNormal="100" workbookViewId="0">
      <pane xSplit="1" ySplit="3" topLeftCell="B4" activePane="bottomRight" state="frozen"/>
      <selection sqref="A1:R1"/>
      <selection pane="topRight" sqref="A1:R1"/>
      <selection pane="bottomLeft" sqref="A1:R1"/>
      <selection pane="bottomRight" sqref="A1:R1"/>
    </sheetView>
  </sheetViews>
  <sheetFormatPr baseColWidth="10" defaultRowHeight="12.75"/>
  <cols>
    <col min="1" max="1" width="21" style="166" customWidth="1"/>
    <col min="2" max="2" width="10.140625" style="166" customWidth="1"/>
    <col min="3" max="3" width="8.140625" style="166" bestFit="1" customWidth="1"/>
    <col min="4" max="4" width="13.7109375" style="166" bestFit="1" customWidth="1"/>
    <col min="5" max="5" width="10.85546875" style="116" bestFit="1" customWidth="1"/>
    <col min="6" max="6" width="7.42578125" style="166" bestFit="1" customWidth="1"/>
    <col min="7" max="8" width="7.28515625" style="166" bestFit="1" customWidth="1"/>
    <col min="9" max="9" width="7.42578125" style="166" bestFit="1" customWidth="1"/>
    <col min="10" max="10" width="5.42578125" style="166" bestFit="1" customWidth="1"/>
    <col min="11" max="11" width="6.140625" style="166" bestFit="1" customWidth="1"/>
    <col min="12" max="12" width="25.140625" style="166" customWidth="1"/>
    <col min="13" max="16384" width="11.42578125" style="166"/>
  </cols>
  <sheetData>
    <row r="1" spans="1:12" ht="15.75">
      <c r="A1" s="475" t="s">
        <v>105</v>
      </c>
      <c r="B1" s="475"/>
      <c r="C1" s="475"/>
      <c r="D1" s="475"/>
      <c r="E1" s="475"/>
      <c r="F1" s="475"/>
      <c r="G1" s="475"/>
      <c r="H1" s="475"/>
      <c r="I1" s="475"/>
      <c r="J1" s="475"/>
      <c r="K1" s="475"/>
      <c r="L1" s="475"/>
    </row>
    <row r="3" spans="1:12" ht="67.5" customHeight="1">
      <c r="A3" s="167"/>
      <c r="B3" s="168" t="s">
        <v>106</v>
      </c>
      <c r="C3" s="168" t="s">
        <v>107</v>
      </c>
      <c r="D3" s="168" t="s">
        <v>108</v>
      </c>
      <c r="E3" s="426" t="s">
        <v>109</v>
      </c>
      <c r="F3" s="168" t="s">
        <v>110</v>
      </c>
      <c r="G3" s="168" t="s">
        <v>111</v>
      </c>
      <c r="H3" s="168" t="s">
        <v>112</v>
      </c>
      <c r="I3" s="168" t="s">
        <v>113</v>
      </c>
      <c r="J3" s="168" t="s">
        <v>114</v>
      </c>
      <c r="K3" s="168" t="s">
        <v>115</v>
      </c>
      <c r="L3" s="169" t="s">
        <v>116</v>
      </c>
    </row>
    <row r="4" spans="1:12" ht="25.5" customHeight="1">
      <c r="A4" s="170" t="s">
        <v>92</v>
      </c>
      <c r="B4" s="171">
        <v>268</v>
      </c>
      <c r="C4" s="172">
        <v>2029</v>
      </c>
      <c r="D4" s="173" t="s">
        <v>117</v>
      </c>
      <c r="E4" s="177">
        <f>4+6+8</f>
        <v>18</v>
      </c>
      <c r="F4" s="174">
        <v>631346</v>
      </c>
      <c r="G4" s="174">
        <f t="shared" ref="G4:G18" si="0">F4/B4</f>
        <v>2355.7686567164178</v>
      </c>
      <c r="H4" s="174">
        <f t="shared" ref="H4:H18" si="1">F4/C4</f>
        <v>311.16116313454904</v>
      </c>
      <c r="I4" s="174">
        <v>703932</v>
      </c>
      <c r="J4" s="174">
        <f t="shared" ref="J4:J18" si="2">I4/B4</f>
        <v>2626.6119402985073</v>
      </c>
      <c r="K4" s="174">
        <f t="shared" ref="K4:K18" si="3">I4/C4</f>
        <v>346.93543617545589</v>
      </c>
      <c r="L4" s="175"/>
    </row>
    <row r="5" spans="1:12" ht="25.5" customHeight="1">
      <c r="A5" s="176" t="s">
        <v>98</v>
      </c>
      <c r="B5" s="171">
        <v>266</v>
      </c>
      <c r="C5" s="172">
        <v>2024</v>
      </c>
      <c r="D5" s="173" t="s">
        <v>117</v>
      </c>
      <c r="E5" s="177">
        <v>8</v>
      </c>
      <c r="F5" s="174">
        <v>136972</v>
      </c>
      <c r="G5" s="174">
        <f t="shared" si="0"/>
        <v>514.93233082706763</v>
      </c>
      <c r="H5" s="174">
        <f t="shared" si="1"/>
        <v>67.673913043478265</v>
      </c>
      <c r="I5" s="174">
        <v>134693</v>
      </c>
      <c r="J5" s="174">
        <f t="shared" si="2"/>
        <v>506.36466165413532</v>
      </c>
      <c r="K5" s="174">
        <f t="shared" si="3"/>
        <v>66.547924901185766</v>
      </c>
      <c r="L5" s="175"/>
    </row>
    <row r="6" spans="1:12" ht="25.5" customHeight="1">
      <c r="A6" s="176" t="s">
        <v>3</v>
      </c>
      <c r="B6" s="171">
        <v>234</v>
      </c>
      <c r="C6" s="172">
        <v>1237.5</v>
      </c>
      <c r="D6" s="173" t="s">
        <v>118</v>
      </c>
      <c r="E6" s="177">
        <v>3</v>
      </c>
      <c r="F6" s="174">
        <v>99966</v>
      </c>
      <c r="G6" s="174">
        <f t="shared" si="0"/>
        <v>427.20512820512823</v>
      </c>
      <c r="H6" s="174">
        <f t="shared" si="1"/>
        <v>80.780606060606061</v>
      </c>
      <c r="I6" s="174">
        <v>263931</v>
      </c>
      <c r="J6" s="174">
        <f t="shared" si="2"/>
        <v>1127.9102564102564</v>
      </c>
      <c r="K6" s="174">
        <f t="shared" si="3"/>
        <v>213.27757575757576</v>
      </c>
      <c r="L6" s="175"/>
    </row>
    <row r="7" spans="1:12" ht="25.5" customHeight="1">
      <c r="A7" s="176" t="s">
        <v>99</v>
      </c>
      <c r="B7" s="171">
        <v>234</v>
      </c>
      <c r="C7" s="172">
        <v>1236</v>
      </c>
      <c r="D7" s="173" t="s">
        <v>118</v>
      </c>
      <c r="E7" s="177">
        <v>10</v>
      </c>
      <c r="F7" s="174">
        <v>150559</v>
      </c>
      <c r="G7" s="174">
        <f t="shared" si="0"/>
        <v>643.41452991452991</v>
      </c>
      <c r="H7" s="174">
        <f t="shared" si="1"/>
        <v>121.81148867313915</v>
      </c>
      <c r="I7" s="174">
        <v>167016</v>
      </c>
      <c r="J7" s="174">
        <f t="shared" si="2"/>
        <v>713.74358974358972</v>
      </c>
      <c r="K7" s="174">
        <f t="shared" si="3"/>
        <v>135.126213592233</v>
      </c>
      <c r="L7" s="175"/>
    </row>
    <row r="8" spans="1:12" ht="22.5" customHeight="1">
      <c r="A8" s="176" t="s">
        <v>119</v>
      </c>
      <c r="B8" s="171">
        <v>221</v>
      </c>
      <c r="C8" s="172">
        <v>1172.5</v>
      </c>
      <c r="D8" s="173" t="s">
        <v>118</v>
      </c>
      <c r="E8" s="177">
        <v>5</v>
      </c>
      <c r="F8" s="174">
        <v>69292</v>
      </c>
      <c r="G8" s="174">
        <f t="shared" si="0"/>
        <v>313.53846153846155</v>
      </c>
      <c r="H8" s="174">
        <f t="shared" si="1"/>
        <v>59.09765458422175</v>
      </c>
      <c r="I8" s="174">
        <v>112146</v>
      </c>
      <c r="J8" s="174">
        <f t="shared" si="2"/>
        <v>507.44796380090497</v>
      </c>
      <c r="K8" s="174">
        <f t="shared" si="3"/>
        <v>95.646908315565028</v>
      </c>
      <c r="L8" s="178" t="s">
        <v>120</v>
      </c>
    </row>
    <row r="9" spans="1:12" ht="33.75">
      <c r="A9" s="176" t="s">
        <v>100</v>
      </c>
      <c r="B9" s="171">
        <v>226</v>
      </c>
      <c r="C9" s="172">
        <v>1192.5</v>
      </c>
      <c r="D9" s="173" t="s">
        <v>118</v>
      </c>
      <c r="E9" s="177">
        <v>19</v>
      </c>
      <c r="F9" s="174">
        <v>92890</v>
      </c>
      <c r="G9" s="174">
        <f t="shared" si="0"/>
        <v>411.01769911504425</v>
      </c>
      <c r="H9" s="174">
        <f t="shared" si="1"/>
        <v>77.895178197064993</v>
      </c>
      <c r="I9" s="174">
        <v>127831</v>
      </c>
      <c r="J9" s="174">
        <f t="shared" si="2"/>
        <v>565.62389380530976</v>
      </c>
      <c r="K9" s="174">
        <f t="shared" si="3"/>
        <v>107.1958071278826</v>
      </c>
      <c r="L9" s="179" t="s">
        <v>121</v>
      </c>
    </row>
    <row r="10" spans="1:12" ht="25.5" customHeight="1">
      <c r="A10" s="176" t="s">
        <v>6</v>
      </c>
      <c r="B10" s="171">
        <v>236</v>
      </c>
      <c r="C10" s="172">
        <v>1247.5</v>
      </c>
      <c r="D10" s="173" t="s">
        <v>118</v>
      </c>
      <c r="E10" s="177">
        <v>7</v>
      </c>
      <c r="F10" s="174">
        <v>51211</v>
      </c>
      <c r="G10" s="174">
        <f t="shared" si="0"/>
        <v>216.99576271186442</v>
      </c>
      <c r="H10" s="174">
        <f t="shared" si="1"/>
        <v>41.050901803607218</v>
      </c>
      <c r="I10" s="174">
        <v>118494</v>
      </c>
      <c r="J10" s="174">
        <f t="shared" si="2"/>
        <v>502.09322033898303</v>
      </c>
      <c r="K10" s="174">
        <f t="shared" si="3"/>
        <v>94.985170340681364</v>
      </c>
      <c r="L10" s="178" t="s">
        <v>122</v>
      </c>
    </row>
    <row r="11" spans="1:12" ht="25.5" customHeight="1">
      <c r="A11" s="176" t="s">
        <v>8</v>
      </c>
      <c r="B11" s="171">
        <v>234</v>
      </c>
      <c r="C11" s="172">
        <v>1311.5</v>
      </c>
      <c r="D11" s="173" t="s">
        <v>123</v>
      </c>
      <c r="E11" s="177">
        <v>7</v>
      </c>
      <c r="F11" s="174">
        <v>76603</v>
      </c>
      <c r="G11" s="174">
        <f t="shared" si="0"/>
        <v>327.36324786324786</v>
      </c>
      <c r="H11" s="174">
        <f t="shared" si="1"/>
        <v>58.408692337018678</v>
      </c>
      <c r="I11" s="174">
        <v>158674</v>
      </c>
      <c r="J11" s="174">
        <f t="shared" si="2"/>
        <v>678.09401709401709</v>
      </c>
      <c r="K11" s="174">
        <f t="shared" si="3"/>
        <v>120.98665650019062</v>
      </c>
      <c r="L11" s="178"/>
    </row>
    <row r="12" spans="1:12" ht="25.5" customHeight="1">
      <c r="A12" s="176" t="s">
        <v>9</v>
      </c>
      <c r="B12" s="171">
        <v>231</v>
      </c>
      <c r="C12" s="172">
        <v>1287</v>
      </c>
      <c r="D12" s="173" t="s">
        <v>123</v>
      </c>
      <c r="E12" s="177">
        <v>5</v>
      </c>
      <c r="F12" s="174">
        <v>69268</v>
      </c>
      <c r="G12" s="174">
        <f t="shared" si="0"/>
        <v>299.86147186147184</v>
      </c>
      <c r="H12" s="174">
        <f t="shared" si="1"/>
        <v>53.821289821289824</v>
      </c>
      <c r="I12" s="174">
        <v>134715</v>
      </c>
      <c r="J12" s="174">
        <f t="shared" si="2"/>
        <v>583.18181818181813</v>
      </c>
      <c r="K12" s="174">
        <f t="shared" si="3"/>
        <v>104.67365967365967</v>
      </c>
      <c r="L12" s="178"/>
    </row>
    <row r="13" spans="1:12" ht="25.5" customHeight="1">
      <c r="A13" s="176" t="s">
        <v>10</v>
      </c>
      <c r="B13" s="171">
        <v>234</v>
      </c>
      <c r="C13" s="172">
        <v>1316</v>
      </c>
      <c r="D13" s="177" t="s">
        <v>123</v>
      </c>
      <c r="E13" s="177">
        <v>1.5</v>
      </c>
      <c r="F13" s="180">
        <v>82858</v>
      </c>
      <c r="G13" s="180">
        <f t="shared" si="0"/>
        <v>354.09401709401709</v>
      </c>
      <c r="H13" s="180">
        <f t="shared" si="1"/>
        <v>62.962006079027354</v>
      </c>
      <c r="I13" s="174">
        <v>288806</v>
      </c>
      <c r="J13" s="181">
        <f t="shared" si="2"/>
        <v>1234.2136752136753</v>
      </c>
      <c r="K13" s="181">
        <f t="shared" si="3"/>
        <v>219.45744680851064</v>
      </c>
      <c r="L13" s="182"/>
    </row>
    <row r="14" spans="1:12" ht="25.5" customHeight="1">
      <c r="A14" s="176" t="s">
        <v>101</v>
      </c>
      <c r="B14" s="171">
        <v>205</v>
      </c>
      <c r="C14" s="172">
        <v>927.5</v>
      </c>
      <c r="D14" s="177" t="s">
        <v>124</v>
      </c>
      <c r="E14" s="177">
        <v>7</v>
      </c>
      <c r="F14" s="180">
        <v>14449</v>
      </c>
      <c r="G14" s="180">
        <f t="shared" si="0"/>
        <v>70.482926829268294</v>
      </c>
      <c r="H14" s="180">
        <f t="shared" si="1"/>
        <v>15.578436657681941</v>
      </c>
      <c r="I14" s="180">
        <v>30966</v>
      </c>
      <c r="J14" s="181">
        <f t="shared" si="2"/>
        <v>151.05365853658537</v>
      </c>
      <c r="K14" s="181">
        <f t="shared" si="3"/>
        <v>33.386522911051216</v>
      </c>
      <c r="L14" s="182"/>
    </row>
    <row r="15" spans="1:12" ht="25.5" customHeight="1">
      <c r="A15" s="176" t="s">
        <v>12</v>
      </c>
      <c r="B15" s="171">
        <v>236</v>
      </c>
      <c r="C15" s="172">
        <v>1364</v>
      </c>
      <c r="D15" s="177" t="s">
        <v>125</v>
      </c>
      <c r="E15" s="177">
        <v>4</v>
      </c>
      <c r="F15" s="180">
        <v>24342</v>
      </c>
      <c r="G15" s="180">
        <f t="shared" si="0"/>
        <v>103.14406779661017</v>
      </c>
      <c r="H15" s="180">
        <f t="shared" si="1"/>
        <v>17.846041055718477</v>
      </c>
      <c r="I15" s="180">
        <v>48757</v>
      </c>
      <c r="J15" s="181">
        <f t="shared" si="2"/>
        <v>206.59745762711864</v>
      </c>
      <c r="K15" s="181">
        <f t="shared" si="3"/>
        <v>35.745601173020525</v>
      </c>
      <c r="L15" s="178"/>
    </row>
    <row r="16" spans="1:12" ht="27.75" customHeight="1">
      <c r="A16" s="176" t="s">
        <v>13</v>
      </c>
      <c r="B16" s="171">
        <v>235</v>
      </c>
      <c r="C16" s="172">
        <v>1313</v>
      </c>
      <c r="D16" s="173" t="s">
        <v>123</v>
      </c>
      <c r="E16" s="177">
        <v>3</v>
      </c>
      <c r="F16" s="174">
        <v>57840</v>
      </c>
      <c r="G16" s="174">
        <f t="shared" si="0"/>
        <v>246.12765957446808</v>
      </c>
      <c r="H16" s="174">
        <f t="shared" si="1"/>
        <v>44.051789794364055</v>
      </c>
      <c r="I16" s="174">
        <v>91646</v>
      </c>
      <c r="J16" s="174">
        <f t="shared" si="2"/>
        <v>389.98297872340424</v>
      </c>
      <c r="K16" s="174">
        <f t="shared" si="3"/>
        <v>69.798933739527797</v>
      </c>
      <c r="L16" s="178"/>
    </row>
    <row r="17" spans="1:12" ht="27.75" customHeight="1">
      <c r="A17" s="176" t="s">
        <v>102</v>
      </c>
      <c r="B17" s="171">
        <v>147</v>
      </c>
      <c r="C17" s="172">
        <v>995.5</v>
      </c>
      <c r="D17" s="173" t="s">
        <v>126</v>
      </c>
      <c r="E17" s="177">
        <v>5</v>
      </c>
      <c r="F17" s="174">
        <v>41653</v>
      </c>
      <c r="G17" s="174">
        <f t="shared" si="0"/>
        <v>283.35374149659862</v>
      </c>
      <c r="H17" s="174">
        <f t="shared" si="1"/>
        <v>41.841285786037169</v>
      </c>
      <c r="I17" s="174">
        <v>74221</v>
      </c>
      <c r="J17" s="174">
        <f t="shared" si="2"/>
        <v>504.90476190476193</v>
      </c>
      <c r="K17" s="174">
        <f t="shared" si="3"/>
        <v>74.556504269211445</v>
      </c>
      <c r="L17" s="178" t="s">
        <v>127</v>
      </c>
    </row>
    <row r="18" spans="1:12" ht="25.5" customHeight="1">
      <c r="A18" s="183" t="s">
        <v>103</v>
      </c>
      <c r="B18" s="184">
        <v>186</v>
      </c>
      <c r="C18" s="185">
        <v>712</v>
      </c>
      <c r="D18" s="186" t="s">
        <v>128</v>
      </c>
      <c r="E18" s="187">
        <v>4</v>
      </c>
      <c r="F18" s="188">
        <v>10007</v>
      </c>
      <c r="G18" s="188">
        <f t="shared" si="0"/>
        <v>53.801075268817208</v>
      </c>
      <c r="H18" s="188">
        <f t="shared" si="1"/>
        <v>14.054775280898877</v>
      </c>
      <c r="I18" s="188">
        <v>31323</v>
      </c>
      <c r="J18" s="188">
        <f t="shared" si="2"/>
        <v>168.40322580645162</v>
      </c>
      <c r="K18" s="188">
        <f t="shared" si="3"/>
        <v>43.992977528089888</v>
      </c>
      <c r="L18" s="189"/>
    </row>
    <row r="19" spans="1:12" ht="26.25" customHeight="1">
      <c r="A19" s="190" t="s">
        <v>129</v>
      </c>
      <c r="B19" s="191" t="s">
        <v>130</v>
      </c>
      <c r="C19" s="191" t="s">
        <v>131</v>
      </c>
      <c r="D19" s="192" t="s">
        <v>132</v>
      </c>
      <c r="E19" s="193"/>
      <c r="F19" s="194" t="s">
        <v>133</v>
      </c>
      <c r="G19" s="476"/>
      <c r="H19" s="476"/>
      <c r="I19" s="477" t="s">
        <v>134</v>
      </c>
      <c r="J19" s="478"/>
      <c r="K19" s="193"/>
      <c r="L19" s="193"/>
    </row>
    <row r="20" spans="1:12">
      <c r="A20" s="195"/>
      <c r="B20" s="195"/>
      <c r="C20" s="195"/>
      <c r="D20" s="195"/>
      <c r="E20" s="196"/>
      <c r="F20" s="197">
        <v>768318</v>
      </c>
      <c r="G20" s="479"/>
      <c r="H20" s="479"/>
      <c r="I20" s="480">
        <v>2487151</v>
      </c>
      <c r="J20" s="481"/>
      <c r="K20" s="193"/>
      <c r="L20" s="193"/>
    </row>
    <row r="21" spans="1:12">
      <c r="A21" s="198"/>
      <c r="B21" s="198"/>
      <c r="C21" s="198"/>
      <c r="D21" s="198"/>
      <c r="E21" s="427"/>
    </row>
    <row r="24" spans="1:12" ht="12.75" customHeight="1"/>
    <row r="29" spans="1:12">
      <c r="D29" s="199"/>
      <c r="E29" s="146"/>
    </row>
  </sheetData>
  <mergeCells count="5">
    <mergeCell ref="A1:L1"/>
    <mergeCell ref="G19:H19"/>
    <mergeCell ref="I19:J19"/>
    <mergeCell ref="G20:H20"/>
    <mergeCell ref="I20:J20"/>
  </mergeCells>
  <printOptions horizontalCentered="1"/>
  <pageMargins left="0.59055118110236227" right="0.19685039370078741" top="0.6692913385826772" bottom="0.39370078740157483" header="0.27559055118110237" footer="0.51181102362204722"/>
  <pageSetup paperSize="9" scale="94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zoomScaleNormal="100" workbookViewId="0">
      <selection sqref="A1:R1"/>
    </sheetView>
  </sheetViews>
  <sheetFormatPr baseColWidth="10" defaultRowHeight="12.75"/>
  <cols>
    <col min="1" max="1" width="10.85546875" style="32" bestFit="1" customWidth="1"/>
    <col min="2" max="17" width="6.5703125" style="32" customWidth="1"/>
    <col min="18" max="18" width="6.5703125" style="32" bestFit="1" customWidth="1"/>
    <col min="19" max="19" width="7.140625" style="32" customWidth="1"/>
    <col min="20" max="20" width="8.28515625" style="32" bestFit="1" customWidth="1"/>
    <col min="21" max="16384" width="11.42578125" style="32"/>
  </cols>
  <sheetData>
    <row r="1" spans="1:20" ht="26.25" customHeight="1">
      <c r="A1" s="482" t="s">
        <v>135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</row>
    <row r="2" spans="1:20" ht="67.5">
      <c r="A2" s="1">
        <v>2019</v>
      </c>
      <c r="B2" s="103" t="s">
        <v>35</v>
      </c>
      <c r="C2" s="103" t="s">
        <v>36</v>
      </c>
      <c r="D2" s="103" t="s">
        <v>1</v>
      </c>
      <c r="E2" s="103" t="s">
        <v>37</v>
      </c>
      <c r="F2" s="103" t="s">
        <v>38</v>
      </c>
      <c r="G2" s="103" t="s">
        <v>39</v>
      </c>
      <c r="H2" s="103" t="s">
        <v>6</v>
      </c>
      <c r="I2" s="103" t="s">
        <v>40</v>
      </c>
      <c r="J2" s="103" t="s">
        <v>41</v>
      </c>
      <c r="K2" s="103" t="s">
        <v>42</v>
      </c>
      <c r="L2" s="103" t="s">
        <v>43</v>
      </c>
      <c r="M2" s="103" t="s">
        <v>44</v>
      </c>
      <c r="N2" s="103" t="s">
        <v>11</v>
      </c>
      <c r="O2" s="103" t="s">
        <v>15</v>
      </c>
      <c r="P2" s="103" t="s">
        <v>45</v>
      </c>
      <c r="Q2" s="103" t="s">
        <v>46</v>
      </c>
      <c r="R2" s="200" t="s">
        <v>16</v>
      </c>
      <c r="S2" s="201" t="s">
        <v>17</v>
      </c>
      <c r="T2" s="202" t="s">
        <v>18</v>
      </c>
    </row>
    <row r="3" spans="1:20">
      <c r="A3" s="203" t="s">
        <v>136</v>
      </c>
      <c r="B3" s="45">
        <v>2140</v>
      </c>
      <c r="C3" s="45">
        <v>973</v>
      </c>
      <c r="D3" s="45">
        <v>8554</v>
      </c>
      <c r="E3" s="45">
        <v>0</v>
      </c>
      <c r="F3" s="45">
        <v>1749</v>
      </c>
      <c r="G3" s="45">
        <v>1252</v>
      </c>
      <c r="H3" s="45">
        <v>1045</v>
      </c>
      <c r="I3" s="45">
        <v>998</v>
      </c>
      <c r="J3" s="45">
        <v>379</v>
      </c>
      <c r="K3" s="45">
        <v>855</v>
      </c>
      <c r="L3" s="45">
        <v>935</v>
      </c>
      <c r="M3" s="45">
        <v>586</v>
      </c>
      <c r="N3" s="45">
        <v>301</v>
      </c>
      <c r="O3" s="45">
        <v>332</v>
      </c>
      <c r="P3" s="45">
        <v>893</v>
      </c>
      <c r="Q3" s="45">
        <v>2235</v>
      </c>
      <c r="R3" s="47">
        <v>23227</v>
      </c>
      <c r="S3" s="48">
        <v>23285</v>
      </c>
      <c r="T3" s="204">
        <f>+(R3-S3)/S3</f>
        <v>-2.4908739531887482E-3</v>
      </c>
    </row>
    <row r="4" spans="1:20" ht="25.5">
      <c r="A4" s="203" t="s">
        <v>137</v>
      </c>
      <c r="B4" s="45">
        <v>22</v>
      </c>
      <c r="C4" s="45">
        <v>24</v>
      </c>
      <c r="D4" s="45">
        <v>43</v>
      </c>
      <c r="E4" s="45">
        <v>21</v>
      </c>
      <c r="F4" s="45">
        <v>0</v>
      </c>
      <c r="G4" s="45">
        <v>45</v>
      </c>
      <c r="H4" s="45">
        <v>20</v>
      </c>
      <c r="I4" s="45">
        <v>18</v>
      </c>
      <c r="J4" s="45">
        <v>6</v>
      </c>
      <c r="K4" s="45">
        <v>9</v>
      </c>
      <c r="L4" s="45">
        <v>16</v>
      </c>
      <c r="M4" s="45">
        <v>4</v>
      </c>
      <c r="N4" s="45">
        <v>9</v>
      </c>
      <c r="O4" s="45">
        <v>5</v>
      </c>
      <c r="P4" s="45">
        <v>32</v>
      </c>
      <c r="Q4" s="45">
        <v>66</v>
      </c>
      <c r="R4" s="47">
        <v>340</v>
      </c>
      <c r="S4" s="48">
        <v>405</v>
      </c>
      <c r="T4" s="204">
        <f t="shared" ref="T4:T12" si="0">+(R4-S4)/S4</f>
        <v>-0.16049382716049382</v>
      </c>
    </row>
    <row r="5" spans="1:20">
      <c r="A5" s="203" t="s">
        <v>138</v>
      </c>
      <c r="B5" s="45">
        <v>0</v>
      </c>
      <c r="C5" s="45">
        <v>0</v>
      </c>
      <c r="D5" s="45">
        <v>0</v>
      </c>
      <c r="E5" s="45">
        <v>54</v>
      </c>
      <c r="F5" s="45">
        <v>0</v>
      </c>
      <c r="G5" s="45">
        <v>0</v>
      </c>
      <c r="H5" s="45">
        <v>0</v>
      </c>
      <c r="I5" s="45">
        <v>0</v>
      </c>
      <c r="J5" s="45">
        <v>0</v>
      </c>
      <c r="K5" s="45">
        <v>0</v>
      </c>
      <c r="L5" s="45">
        <v>0</v>
      </c>
      <c r="M5" s="45">
        <v>0</v>
      </c>
      <c r="N5" s="45">
        <v>0</v>
      </c>
      <c r="O5" s="45">
        <v>0</v>
      </c>
      <c r="P5" s="45">
        <v>0</v>
      </c>
      <c r="Q5" s="45">
        <v>0</v>
      </c>
      <c r="R5" s="47">
        <v>54</v>
      </c>
      <c r="S5" s="48">
        <v>55</v>
      </c>
      <c r="T5" s="204">
        <f t="shared" si="0"/>
        <v>-1.8181818181818181E-2</v>
      </c>
    </row>
    <row r="6" spans="1:20">
      <c r="A6" s="203" t="s">
        <v>139</v>
      </c>
      <c r="B6" s="45">
        <v>0</v>
      </c>
      <c r="C6" s="45">
        <v>0</v>
      </c>
      <c r="D6" s="45">
        <v>226</v>
      </c>
      <c r="E6" s="45">
        <v>0</v>
      </c>
      <c r="F6" s="45">
        <v>4</v>
      </c>
      <c r="G6" s="45">
        <v>1</v>
      </c>
      <c r="H6" s="45">
        <v>0</v>
      </c>
      <c r="I6" s="45">
        <v>1</v>
      </c>
      <c r="J6" s="45">
        <v>0</v>
      </c>
      <c r="K6" s="45">
        <v>0</v>
      </c>
      <c r="L6" s="45">
        <v>1</v>
      </c>
      <c r="M6" s="45">
        <v>1</v>
      </c>
      <c r="N6" s="45">
        <v>0</v>
      </c>
      <c r="O6" s="45">
        <v>0</v>
      </c>
      <c r="P6" s="45">
        <v>0</v>
      </c>
      <c r="Q6" s="45">
        <v>1</v>
      </c>
      <c r="R6" s="47">
        <v>235</v>
      </c>
      <c r="S6" s="48">
        <v>227</v>
      </c>
      <c r="T6" s="204">
        <f t="shared" si="0"/>
        <v>3.5242290748898682E-2</v>
      </c>
    </row>
    <row r="7" spans="1:20" ht="25.5">
      <c r="A7" s="203" t="s">
        <v>140</v>
      </c>
      <c r="B7" s="45">
        <v>60</v>
      </c>
      <c r="C7" s="45">
        <v>78</v>
      </c>
      <c r="D7" s="45">
        <v>14</v>
      </c>
      <c r="E7" s="45">
        <v>409</v>
      </c>
      <c r="F7" s="45">
        <v>0</v>
      </c>
      <c r="G7" s="45">
        <v>36</v>
      </c>
      <c r="H7" s="45">
        <v>29</v>
      </c>
      <c r="I7" s="45">
        <v>28</v>
      </c>
      <c r="J7" s="45">
        <v>4</v>
      </c>
      <c r="K7" s="45">
        <v>39</v>
      </c>
      <c r="L7" s="45">
        <v>163</v>
      </c>
      <c r="M7" s="45">
        <v>11</v>
      </c>
      <c r="N7" s="45">
        <v>10</v>
      </c>
      <c r="O7" s="45">
        <v>25</v>
      </c>
      <c r="P7" s="45">
        <v>48</v>
      </c>
      <c r="Q7" s="45">
        <v>188</v>
      </c>
      <c r="R7" s="47">
        <v>1142</v>
      </c>
      <c r="S7" s="48">
        <v>1131</v>
      </c>
      <c r="T7" s="204">
        <f t="shared" si="0"/>
        <v>9.7259062776304164E-3</v>
      </c>
    </row>
    <row r="8" spans="1:20">
      <c r="A8" s="203" t="s">
        <v>141</v>
      </c>
      <c r="B8" s="45">
        <v>24</v>
      </c>
      <c r="C8" s="45">
        <v>14</v>
      </c>
      <c r="D8" s="45">
        <v>53</v>
      </c>
      <c r="E8" s="45">
        <v>3</v>
      </c>
      <c r="F8" s="45">
        <v>6</v>
      </c>
      <c r="G8" s="45">
        <v>27</v>
      </c>
      <c r="H8" s="45">
        <v>24</v>
      </c>
      <c r="I8" s="45">
        <v>9</v>
      </c>
      <c r="J8" s="45">
        <v>7</v>
      </c>
      <c r="K8" s="45">
        <v>7</v>
      </c>
      <c r="L8" s="45">
        <v>82</v>
      </c>
      <c r="M8" s="45">
        <v>7</v>
      </c>
      <c r="N8" s="45">
        <v>2</v>
      </c>
      <c r="O8" s="45">
        <v>6</v>
      </c>
      <c r="P8" s="45">
        <v>13</v>
      </c>
      <c r="Q8" s="45">
        <v>20</v>
      </c>
      <c r="R8" s="47">
        <v>304</v>
      </c>
      <c r="S8" s="48">
        <v>338</v>
      </c>
      <c r="T8" s="204">
        <f t="shared" si="0"/>
        <v>-0.10059171597633136</v>
      </c>
    </row>
    <row r="9" spans="1:20">
      <c r="A9" s="203" t="s">
        <v>142</v>
      </c>
      <c r="B9" s="45">
        <v>1798</v>
      </c>
      <c r="C9" s="45">
        <v>977</v>
      </c>
      <c r="D9" s="45">
        <v>3738</v>
      </c>
      <c r="E9" s="45">
        <v>0</v>
      </c>
      <c r="F9" s="45">
        <v>542</v>
      </c>
      <c r="G9" s="45">
        <v>1011</v>
      </c>
      <c r="H9" s="45">
        <v>920</v>
      </c>
      <c r="I9" s="45">
        <v>839</v>
      </c>
      <c r="J9" s="45">
        <v>393</v>
      </c>
      <c r="K9" s="45">
        <v>622</v>
      </c>
      <c r="L9" s="45">
        <v>3085</v>
      </c>
      <c r="M9" s="45">
        <v>525</v>
      </c>
      <c r="N9" s="45">
        <v>235</v>
      </c>
      <c r="O9" s="45">
        <v>267</v>
      </c>
      <c r="P9" s="45">
        <v>1407</v>
      </c>
      <c r="Q9" s="45">
        <v>2047</v>
      </c>
      <c r="R9" s="47">
        <v>18406</v>
      </c>
      <c r="S9" s="48">
        <v>17725</v>
      </c>
      <c r="T9" s="204">
        <f t="shared" si="0"/>
        <v>3.842031029619182E-2</v>
      </c>
    </row>
    <row r="10" spans="1:20">
      <c r="A10" s="203" t="s">
        <v>143</v>
      </c>
      <c r="B10" s="45">
        <v>227</v>
      </c>
      <c r="C10" s="45">
        <v>102</v>
      </c>
      <c r="D10" s="45">
        <v>2163</v>
      </c>
      <c r="E10" s="45">
        <v>1</v>
      </c>
      <c r="F10" s="45">
        <v>597</v>
      </c>
      <c r="G10" s="45">
        <v>123</v>
      </c>
      <c r="H10" s="45">
        <v>130</v>
      </c>
      <c r="I10" s="45">
        <v>88</v>
      </c>
      <c r="J10" s="45">
        <v>26</v>
      </c>
      <c r="K10" s="45">
        <v>58</v>
      </c>
      <c r="L10" s="45">
        <v>147</v>
      </c>
      <c r="M10" s="45">
        <v>70</v>
      </c>
      <c r="N10" s="45">
        <v>20</v>
      </c>
      <c r="O10" s="45">
        <v>14</v>
      </c>
      <c r="P10" s="45">
        <v>172</v>
      </c>
      <c r="Q10" s="45">
        <v>200</v>
      </c>
      <c r="R10" s="47">
        <v>4138</v>
      </c>
      <c r="S10" s="48">
        <v>3859</v>
      </c>
      <c r="T10" s="204">
        <f t="shared" si="0"/>
        <v>7.2298522933402443E-2</v>
      </c>
    </row>
    <row r="11" spans="1:20">
      <c r="A11" s="203" t="s">
        <v>144</v>
      </c>
      <c r="B11" s="45">
        <v>21</v>
      </c>
      <c r="C11" s="45">
        <v>16</v>
      </c>
      <c r="D11" s="45">
        <v>141</v>
      </c>
      <c r="E11" s="45">
        <v>0</v>
      </c>
      <c r="F11" s="45">
        <v>22</v>
      </c>
      <c r="G11" s="45">
        <v>20</v>
      </c>
      <c r="H11" s="45">
        <v>17</v>
      </c>
      <c r="I11" s="45">
        <v>22</v>
      </c>
      <c r="J11" s="45">
        <v>7</v>
      </c>
      <c r="K11" s="45">
        <v>21</v>
      </c>
      <c r="L11" s="45">
        <v>42</v>
      </c>
      <c r="M11" s="45">
        <v>12</v>
      </c>
      <c r="N11" s="45">
        <v>4</v>
      </c>
      <c r="O11" s="45">
        <v>5</v>
      </c>
      <c r="P11" s="45">
        <v>21</v>
      </c>
      <c r="Q11" s="45">
        <v>25</v>
      </c>
      <c r="R11" s="47">
        <v>396</v>
      </c>
      <c r="S11" s="48">
        <v>422</v>
      </c>
      <c r="T11" s="204">
        <f t="shared" si="0"/>
        <v>-6.1611374407582936E-2</v>
      </c>
    </row>
    <row r="12" spans="1:20">
      <c r="A12" s="205" t="s">
        <v>16</v>
      </c>
      <c r="B12" s="47">
        <v>4292</v>
      </c>
      <c r="C12" s="47">
        <v>2184</v>
      </c>
      <c r="D12" s="47">
        <v>14932</v>
      </c>
      <c r="E12" s="47">
        <v>488</v>
      </c>
      <c r="F12" s="47">
        <v>2920</v>
      </c>
      <c r="G12" s="47">
        <v>2515</v>
      </c>
      <c r="H12" s="47">
        <v>2185</v>
      </c>
      <c r="I12" s="47">
        <v>2003</v>
      </c>
      <c r="J12" s="47">
        <v>822</v>
      </c>
      <c r="K12" s="47">
        <v>1611</v>
      </c>
      <c r="L12" s="47">
        <v>4471</v>
      </c>
      <c r="M12" s="47">
        <v>1216</v>
      </c>
      <c r="N12" s="47">
        <v>581</v>
      </c>
      <c r="O12" s="47">
        <v>654</v>
      </c>
      <c r="P12" s="47">
        <v>2586</v>
      </c>
      <c r="Q12" s="47">
        <v>4782</v>
      </c>
      <c r="R12" s="47">
        <v>48242</v>
      </c>
      <c r="S12" s="48">
        <v>47447</v>
      </c>
      <c r="T12" s="204">
        <f t="shared" si="0"/>
        <v>1.6755537757919364E-2</v>
      </c>
    </row>
    <row r="13" spans="1:20" ht="15" customHeight="1">
      <c r="A13" s="206" t="s">
        <v>17</v>
      </c>
      <c r="B13" s="48">
        <v>4285</v>
      </c>
      <c r="C13" s="207">
        <v>1387</v>
      </c>
      <c r="D13" s="48">
        <v>14804</v>
      </c>
      <c r="E13" s="48">
        <v>531</v>
      </c>
      <c r="F13" s="48">
        <v>2733</v>
      </c>
      <c r="G13" s="48">
        <v>2715</v>
      </c>
      <c r="H13" s="48">
        <v>2201</v>
      </c>
      <c r="I13" s="48">
        <v>2146</v>
      </c>
      <c r="J13" s="48">
        <v>826</v>
      </c>
      <c r="K13" s="48">
        <v>1590</v>
      </c>
      <c r="L13" s="48">
        <v>4543</v>
      </c>
      <c r="M13" s="208">
        <v>1230</v>
      </c>
      <c r="N13" s="48">
        <v>566</v>
      </c>
      <c r="O13" s="48">
        <v>643</v>
      </c>
      <c r="P13" s="48">
        <v>2529</v>
      </c>
      <c r="Q13" s="48">
        <v>4718</v>
      </c>
      <c r="R13" s="48">
        <v>47447</v>
      </c>
      <c r="S13" s="483"/>
      <c r="T13" s="484"/>
    </row>
    <row r="14" spans="1:20" ht="25.5" customHeight="1">
      <c r="A14" s="209" t="s">
        <v>18</v>
      </c>
      <c r="B14" s="210">
        <f>+(B12-B13)/B13</f>
        <v>1.6336056009334889E-3</v>
      </c>
      <c r="C14" s="210">
        <f>+(C12-C13)/C13</f>
        <v>0.57462148521989909</v>
      </c>
      <c r="D14" s="210">
        <f t="shared" ref="D14:N14" si="1">+(D12-D13)/D13</f>
        <v>8.6463118076195618E-3</v>
      </c>
      <c r="E14" s="210">
        <f t="shared" si="1"/>
        <v>-8.0979284369114876E-2</v>
      </c>
      <c r="F14" s="210">
        <f t="shared" si="1"/>
        <v>6.842297841200147E-2</v>
      </c>
      <c r="G14" s="210">
        <f t="shared" si="1"/>
        <v>-7.3664825046040522E-2</v>
      </c>
      <c r="H14" s="210">
        <f t="shared" si="1"/>
        <v>-7.2694229895502041E-3</v>
      </c>
      <c r="I14" s="210">
        <f t="shared" si="1"/>
        <v>-6.6635601118359741E-2</v>
      </c>
      <c r="J14" s="210">
        <f t="shared" si="1"/>
        <v>-4.8426150121065378E-3</v>
      </c>
      <c r="K14" s="210">
        <f t="shared" si="1"/>
        <v>1.3207547169811321E-2</v>
      </c>
      <c r="L14" s="210">
        <f t="shared" si="1"/>
        <v>-1.5848558221439577E-2</v>
      </c>
      <c r="M14" s="210">
        <f t="shared" si="1"/>
        <v>-1.1382113821138212E-2</v>
      </c>
      <c r="N14" s="210">
        <f t="shared" si="1"/>
        <v>2.6501766784452298E-2</v>
      </c>
      <c r="O14" s="210">
        <f>+(O12-O13)/O13</f>
        <v>1.7107309486780714E-2</v>
      </c>
      <c r="P14" s="210">
        <f>+(P12-P13)/P13</f>
        <v>2.2538552787663108E-2</v>
      </c>
      <c r="Q14" s="210">
        <f>+(Q12-Q13)/Q13</f>
        <v>1.3565069944891903E-2</v>
      </c>
      <c r="R14" s="210">
        <f>+(R12-R13)/R13</f>
        <v>1.6755537757919364E-2</v>
      </c>
      <c r="S14" s="485"/>
      <c r="T14" s="486"/>
    </row>
    <row r="36" spans="1:19">
      <c r="A36" s="487"/>
      <c r="B36" s="487"/>
      <c r="C36" s="487"/>
      <c r="D36" s="487"/>
      <c r="E36" s="487"/>
      <c r="F36" s="487"/>
      <c r="G36" s="487"/>
      <c r="H36" s="487"/>
      <c r="I36" s="487"/>
      <c r="J36" s="487"/>
      <c r="K36" s="487"/>
      <c r="L36" s="487"/>
      <c r="M36" s="487"/>
      <c r="N36" s="487"/>
      <c r="O36" s="487"/>
      <c r="P36" s="487"/>
      <c r="Q36" s="487"/>
      <c r="R36" s="487"/>
      <c r="S36" s="487"/>
    </row>
  </sheetData>
  <mergeCells count="3">
    <mergeCell ref="A1:S1"/>
    <mergeCell ref="S13:T14"/>
    <mergeCell ref="A36:S36"/>
  </mergeCells>
  <printOptions horizontalCentered="1"/>
  <pageMargins left="0.78740157480314965" right="0.19685039370078741" top="0.39370078740157483" bottom="0.19685039370078741" header="0.11811023622047245" footer="0.51181102362204722"/>
  <pageSetup paperSize="9" scale="99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5"/>
  <sheetViews>
    <sheetView topLeftCell="A16" zoomScaleNormal="100" workbookViewId="0">
      <selection sqref="A1:R1"/>
    </sheetView>
  </sheetViews>
  <sheetFormatPr baseColWidth="10" defaultRowHeight="12.75"/>
  <cols>
    <col min="1" max="1" width="34.7109375" style="211" customWidth="1"/>
    <col min="2" max="3" width="5.7109375" style="211" customWidth="1"/>
    <col min="4" max="4" width="6.28515625" style="211" customWidth="1"/>
    <col min="5" max="5" width="6.5703125" style="211" bestFit="1" customWidth="1"/>
    <col min="6" max="17" width="5.7109375" style="211" customWidth="1"/>
    <col min="18" max="18" width="8.85546875" style="260" customWidth="1"/>
    <col min="19" max="16384" width="11.42578125" style="211"/>
  </cols>
  <sheetData>
    <row r="1" spans="1:21" ht="16.5" thickBot="1">
      <c r="A1" s="488" t="s">
        <v>145</v>
      </c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488"/>
      <c r="O1" s="488"/>
      <c r="P1" s="488"/>
      <c r="Q1" s="488"/>
      <c r="R1" s="488"/>
    </row>
    <row r="2" spans="1:21" ht="69">
      <c r="A2" s="212"/>
      <c r="B2" s="213" t="s">
        <v>35</v>
      </c>
      <c r="C2" s="214" t="s">
        <v>36</v>
      </c>
      <c r="D2" s="215" t="s">
        <v>1</v>
      </c>
      <c r="E2" s="215" t="s">
        <v>37</v>
      </c>
      <c r="F2" s="215" t="s">
        <v>38</v>
      </c>
      <c r="G2" s="216" t="s">
        <v>39</v>
      </c>
      <c r="H2" s="217" t="s">
        <v>6</v>
      </c>
      <c r="I2" s="215" t="s">
        <v>40</v>
      </c>
      <c r="J2" s="218" t="s">
        <v>41</v>
      </c>
      <c r="K2" s="219" t="s">
        <v>42</v>
      </c>
      <c r="L2" s="215" t="s">
        <v>43</v>
      </c>
      <c r="M2" s="220" t="s">
        <v>102</v>
      </c>
      <c r="N2" s="221" t="s">
        <v>11</v>
      </c>
      <c r="O2" s="215" t="s">
        <v>15</v>
      </c>
      <c r="P2" s="215" t="s">
        <v>45</v>
      </c>
      <c r="Q2" s="215" t="s">
        <v>46</v>
      </c>
      <c r="R2" s="222" t="s">
        <v>91</v>
      </c>
    </row>
    <row r="3" spans="1:21">
      <c r="A3" s="223" t="s">
        <v>146</v>
      </c>
      <c r="B3" s="224">
        <v>3</v>
      </c>
      <c r="C3" s="225">
        <v>1</v>
      </c>
      <c r="D3" s="224">
        <v>43</v>
      </c>
      <c r="E3" s="224">
        <v>7</v>
      </c>
      <c r="F3" s="224">
        <v>5</v>
      </c>
      <c r="G3" s="224">
        <v>84</v>
      </c>
      <c r="H3" s="224">
        <v>0</v>
      </c>
      <c r="I3" s="224">
        <v>4</v>
      </c>
      <c r="J3" s="224">
        <v>0</v>
      </c>
      <c r="K3" s="224">
        <v>0</v>
      </c>
      <c r="L3" s="224">
        <v>3</v>
      </c>
      <c r="M3" s="224">
        <v>0</v>
      </c>
      <c r="N3" s="224">
        <v>0</v>
      </c>
      <c r="O3" s="224">
        <v>0</v>
      </c>
      <c r="P3" s="224">
        <v>0</v>
      </c>
      <c r="Q3" s="224">
        <v>0</v>
      </c>
      <c r="R3" s="226">
        <v>150</v>
      </c>
    </row>
    <row r="4" spans="1:21">
      <c r="A4" s="223" t="s">
        <v>147</v>
      </c>
      <c r="B4" s="224">
        <v>2</v>
      </c>
      <c r="C4" s="225">
        <v>0</v>
      </c>
      <c r="D4" s="224">
        <v>8</v>
      </c>
      <c r="E4" s="224">
        <v>2</v>
      </c>
      <c r="F4" s="224">
        <v>1</v>
      </c>
      <c r="G4" s="224">
        <v>127</v>
      </c>
      <c r="H4" s="224">
        <v>1</v>
      </c>
      <c r="I4" s="224">
        <v>1</v>
      </c>
      <c r="J4" s="224">
        <v>0</v>
      </c>
      <c r="K4" s="224">
        <v>1</v>
      </c>
      <c r="L4" s="224">
        <v>0</v>
      </c>
      <c r="M4" s="224">
        <v>0</v>
      </c>
      <c r="N4" s="224">
        <v>0</v>
      </c>
      <c r="O4" s="224">
        <v>0</v>
      </c>
      <c r="P4" s="224">
        <v>0</v>
      </c>
      <c r="Q4" s="224">
        <v>1</v>
      </c>
      <c r="R4" s="226">
        <v>144</v>
      </c>
    </row>
    <row r="5" spans="1:21">
      <c r="A5" s="227" t="s">
        <v>148</v>
      </c>
      <c r="B5" s="224">
        <v>341</v>
      </c>
      <c r="C5" s="228">
        <v>1755</v>
      </c>
      <c r="D5" s="224">
        <v>383</v>
      </c>
      <c r="E5" s="224">
        <v>18</v>
      </c>
      <c r="F5" s="224">
        <v>40</v>
      </c>
      <c r="G5" s="224">
        <v>19</v>
      </c>
      <c r="H5" s="224">
        <v>2</v>
      </c>
      <c r="I5" s="224">
        <v>12</v>
      </c>
      <c r="J5" s="224">
        <v>0</v>
      </c>
      <c r="K5" s="224">
        <v>5</v>
      </c>
      <c r="L5" s="224">
        <v>14</v>
      </c>
      <c r="M5" s="224">
        <v>0</v>
      </c>
      <c r="N5" s="224">
        <v>0</v>
      </c>
      <c r="O5" s="224">
        <v>11</v>
      </c>
      <c r="P5" s="224">
        <v>5</v>
      </c>
      <c r="Q5" s="224">
        <v>16</v>
      </c>
      <c r="R5" s="226">
        <v>2621</v>
      </c>
      <c r="T5" s="229"/>
    </row>
    <row r="6" spans="1:21">
      <c r="A6" s="230" t="s">
        <v>149</v>
      </c>
      <c r="B6" s="224">
        <v>7</v>
      </c>
      <c r="C6" s="225">
        <v>2</v>
      </c>
      <c r="D6" s="224">
        <v>16</v>
      </c>
      <c r="E6" s="224">
        <v>0</v>
      </c>
      <c r="F6" s="224">
        <v>3</v>
      </c>
      <c r="G6" s="231">
        <v>1002</v>
      </c>
      <c r="H6" s="224">
        <v>1</v>
      </c>
      <c r="I6" s="224">
        <v>0</v>
      </c>
      <c r="J6" s="224">
        <v>0</v>
      </c>
      <c r="K6" s="224">
        <v>0</v>
      </c>
      <c r="L6" s="224">
        <v>3</v>
      </c>
      <c r="M6" s="224">
        <v>0</v>
      </c>
      <c r="N6" s="224">
        <v>0</v>
      </c>
      <c r="O6" s="224">
        <v>0</v>
      </c>
      <c r="P6" s="224">
        <v>2</v>
      </c>
      <c r="Q6" s="224">
        <v>1</v>
      </c>
      <c r="R6" s="226">
        <v>1037</v>
      </c>
    </row>
    <row r="7" spans="1:21">
      <c r="A7" s="232" t="s">
        <v>150</v>
      </c>
      <c r="B7" s="233">
        <v>1042</v>
      </c>
      <c r="C7" s="225">
        <v>13</v>
      </c>
      <c r="D7" s="224">
        <v>16</v>
      </c>
      <c r="E7" s="224">
        <v>0</v>
      </c>
      <c r="F7" s="224">
        <v>1</v>
      </c>
      <c r="G7" s="224">
        <v>9</v>
      </c>
      <c r="H7" s="224">
        <v>0</v>
      </c>
      <c r="I7" s="224">
        <v>1</v>
      </c>
      <c r="J7" s="224">
        <v>0</v>
      </c>
      <c r="K7" s="224">
        <v>0</v>
      </c>
      <c r="L7" s="224">
        <v>3</v>
      </c>
      <c r="M7" s="224">
        <v>0</v>
      </c>
      <c r="N7" s="224">
        <v>0</v>
      </c>
      <c r="O7" s="224">
        <v>1</v>
      </c>
      <c r="P7" s="224">
        <v>0</v>
      </c>
      <c r="Q7" s="224">
        <v>2</v>
      </c>
      <c r="R7" s="226">
        <v>1088</v>
      </c>
      <c r="T7" s="229"/>
    </row>
    <row r="8" spans="1:21">
      <c r="A8" s="223" t="s">
        <v>151</v>
      </c>
      <c r="B8" s="224">
        <v>1</v>
      </c>
      <c r="C8" s="225">
        <v>0</v>
      </c>
      <c r="D8" s="224">
        <v>9</v>
      </c>
      <c r="E8" s="224">
        <v>0</v>
      </c>
      <c r="F8" s="224">
        <v>2</v>
      </c>
      <c r="G8" s="224">
        <v>0</v>
      </c>
      <c r="H8" s="224">
        <v>100</v>
      </c>
      <c r="I8" s="224">
        <v>0</v>
      </c>
      <c r="J8" s="224">
        <v>1</v>
      </c>
      <c r="K8" s="224">
        <v>0</v>
      </c>
      <c r="L8" s="224">
        <v>1</v>
      </c>
      <c r="M8" s="224">
        <v>0</v>
      </c>
      <c r="N8" s="224">
        <v>4</v>
      </c>
      <c r="O8" s="224">
        <v>0</v>
      </c>
      <c r="P8" s="224">
        <v>1</v>
      </c>
      <c r="Q8" s="224">
        <v>1</v>
      </c>
      <c r="R8" s="226">
        <v>120</v>
      </c>
      <c r="T8" s="229"/>
    </row>
    <row r="9" spans="1:21">
      <c r="A9" s="223" t="s">
        <v>152</v>
      </c>
      <c r="B9" s="224">
        <v>2</v>
      </c>
      <c r="C9" s="225">
        <v>0</v>
      </c>
      <c r="D9" s="224">
        <v>15</v>
      </c>
      <c r="E9" s="224">
        <v>0</v>
      </c>
      <c r="F9" s="224">
        <v>7</v>
      </c>
      <c r="G9" s="224">
        <v>0</v>
      </c>
      <c r="H9" s="224">
        <v>141</v>
      </c>
      <c r="I9" s="224">
        <v>2</v>
      </c>
      <c r="J9" s="224">
        <v>1</v>
      </c>
      <c r="K9" s="224">
        <v>1</v>
      </c>
      <c r="L9" s="224">
        <v>4</v>
      </c>
      <c r="M9" s="224">
        <v>8</v>
      </c>
      <c r="N9" s="224">
        <v>0</v>
      </c>
      <c r="O9" s="224">
        <v>0</v>
      </c>
      <c r="P9" s="224">
        <v>1</v>
      </c>
      <c r="Q9" s="224">
        <v>8</v>
      </c>
      <c r="R9" s="226">
        <v>190</v>
      </c>
    </row>
    <row r="10" spans="1:21">
      <c r="A10" s="223" t="s">
        <v>153</v>
      </c>
      <c r="B10" s="224">
        <v>1</v>
      </c>
      <c r="C10" s="225">
        <v>0</v>
      </c>
      <c r="D10" s="224">
        <v>26</v>
      </c>
      <c r="E10" s="224">
        <v>1</v>
      </c>
      <c r="F10" s="224">
        <v>6</v>
      </c>
      <c r="G10" s="224">
        <v>0</v>
      </c>
      <c r="H10" s="224">
        <v>39</v>
      </c>
      <c r="I10" s="224">
        <v>5</v>
      </c>
      <c r="J10" s="224">
        <v>3</v>
      </c>
      <c r="K10" s="224">
        <v>0</v>
      </c>
      <c r="L10" s="224">
        <v>7</v>
      </c>
      <c r="M10" s="224">
        <v>38</v>
      </c>
      <c r="N10" s="224">
        <v>20</v>
      </c>
      <c r="O10" s="224">
        <v>0</v>
      </c>
      <c r="P10" s="224">
        <v>0</v>
      </c>
      <c r="Q10" s="224">
        <v>5</v>
      </c>
      <c r="R10" s="226">
        <v>151</v>
      </c>
    </row>
    <row r="11" spans="1:21">
      <c r="A11" s="223" t="s">
        <v>154</v>
      </c>
      <c r="B11" s="224">
        <v>135</v>
      </c>
      <c r="C11" s="225">
        <v>8</v>
      </c>
      <c r="D11" s="224">
        <v>79</v>
      </c>
      <c r="E11" s="224">
        <v>4</v>
      </c>
      <c r="F11" s="224">
        <v>21</v>
      </c>
      <c r="G11" s="224">
        <v>2</v>
      </c>
      <c r="H11" s="224">
        <v>3</v>
      </c>
      <c r="I11" s="224">
        <v>3</v>
      </c>
      <c r="J11" s="224">
        <v>0</v>
      </c>
      <c r="K11" s="224">
        <v>2</v>
      </c>
      <c r="L11" s="224">
        <v>290</v>
      </c>
      <c r="M11" s="224">
        <v>1</v>
      </c>
      <c r="N11" s="224">
        <v>3</v>
      </c>
      <c r="O11" s="224">
        <v>2</v>
      </c>
      <c r="P11" s="224">
        <v>9</v>
      </c>
      <c r="Q11" s="224">
        <v>8</v>
      </c>
      <c r="R11" s="226">
        <v>570</v>
      </c>
    </row>
    <row r="12" spans="1:21">
      <c r="A12" s="223" t="s">
        <v>155</v>
      </c>
      <c r="B12" s="224">
        <v>359</v>
      </c>
      <c r="C12" s="225">
        <v>10</v>
      </c>
      <c r="D12" s="224">
        <v>34</v>
      </c>
      <c r="E12" s="224">
        <v>4</v>
      </c>
      <c r="F12" s="224">
        <v>6</v>
      </c>
      <c r="G12" s="224">
        <v>11</v>
      </c>
      <c r="H12" s="224">
        <v>1</v>
      </c>
      <c r="I12" s="224">
        <v>0</v>
      </c>
      <c r="J12" s="224">
        <v>0</v>
      </c>
      <c r="K12" s="224">
        <v>0</v>
      </c>
      <c r="L12" s="224">
        <v>6</v>
      </c>
      <c r="M12" s="224">
        <v>0</v>
      </c>
      <c r="N12" s="224">
        <v>0</v>
      </c>
      <c r="O12" s="224">
        <v>1</v>
      </c>
      <c r="P12" s="224">
        <v>3</v>
      </c>
      <c r="Q12" s="224">
        <v>2</v>
      </c>
      <c r="R12" s="226">
        <v>437</v>
      </c>
      <c r="U12" s="234"/>
    </row>
    <row r="13" spans="1:21">
      <c r="A13" s="223" t="s">
        <v>156</v>
      </c>
      <c r="B13" s="224">
        <v>4</v>
      </c>
      <c r="C13" s="225">
        <v>0</v>
      </c>
      <c r="D13" s="224">
        <v>83</v>
      </c>
      <c r="E13" s="224">
        <v>10</v>
      </c>
      <c r="F13" s="224">
        <v>17</v>
      </c>
      <c r="G13" s="224">
        <v>1</v>
      </c>
      <c r="H13" s="224">
        <v>32</v>
      </c>
      <c r="I13" s="224">
        <v>2</v>
      </c>
      <c r="J13" s="224">
        <v>1</v>
      </c>
      <c r="K13" s="224">
        <v>0</v>
      </c>
      <c r="L13" s="224">
        <v>104</v>
      </c>
      <c r="M13" s="224">
        <v>4</v>
      </c>
      <c r="N13" s="224">
        <v>7</v>
      </c>
      <c r="O13" s="224">
        <v>0</v>
      </c>
      <c r="P13" s="224">
        <v>26</v>
      </c>
      <c r="Q13" s="224">
        <v>8</v>
      </c>
      <c r="R13" s="226">
        <v>299</v>
      </c>
    </row>
    <row r="14" spans="1:21">
      <c r="A14" s="223" t="s">
        <v>157</v>
      </c>
      <c r="B14" s="224">
        <v>0</v>
      </c>
      <c r="C14" s="225">
        <v>2</v>
      </c>
      <c r="D14" s="224">
        <v>172</v>
      </c>
      <c r="E14" s="224">
        <v>15</v>
      </c>
      <c r="F14" s="224">
        <v>23</v>
      </c>
      <c r="G14" s="224">
        <v>1</v>
      </c>
      <c r="H14" s="224">
        <v>1</v>
      </c>
      <c r="I14" s="224">
        <v>70</v>
      </c>
      <c r="J14" s="224">
        <v>2</v>
      </c>
      <c r="K14" s="224">
        <v>96</v>
      </c>
      <c r="L14" s="224">
        <v>4</v>
      </c>
      <c r="M14" s="224">
        <v>3</v>
      </c>
      <c r="N14" s="224">
        <v>0</v>
      </c>
      <c r="O14" s="224">
        <v>0</v>
      </c>
      <c r="P14" s="224">
        <v>4</v>
      </c>
      <c r="Q14" s="224">
        <v>13</v>
      </c>
      <c r="R14" s="226">
        <v>406</v>
      </c>
    </row>
    <row r="15" spans="1:21">
      <c r="A15" s="235" t="s">
        <v>158</v>
      </c>
      <c r="B15" s="224">
        <v>0</v>
      </c>
      <c r="C15" s="225">
        <v>0</v>
      </c>
      <c r="D15" s="224">
        <v>7</v>
      </c>
      <c r="E15" s="224">
        <v>2</v>
      </c>
      <c r="F15" s="224">
        <v>1</v>
      </c>
      <c r="G15" s="224">
        <v>0</v>
      </c>
      <c r="H15" s="224">
        <v>16</v>
      </c>
      <c r="I15" s="224">
        <v>1</v>
      </c>
      <c r="J15" s="224">
        <v>0</v>
      </c>
      <c r="K15" s="224">
        <v>1</v>
      </c>
      <c r="L15" s="224">
        <v>2</v>
      </c>
      <c r="M15" s="224">
        <v>7</v>
      </c>
      <c r="N15" s="236">
        <v>346</v>
      </c>
      <c r="O15" s="224">
        <v>0</v>
      </c>
      <c r="P15" s="224">
        <v>2</v>
      </c>
      <c r="Q15" s="224">
        <v>3</v>
      </c>
      <c r="R15" s="226">
        <v>388</v>
      </c>
    </row>
    <row r="16" spans="1:21">
      <c r="A16" s="223" t="s">
        <v>159</v>
      </c>
      <c r="B16" s="224">
        <v>244</v>
      </c>
      <c r="C16" s="225">
        <v>44</v>
      </c>
      <c r="D16" s="224">
        <v>72</v>
      </c>
      <c r="E16" s="224">
        <v>3</v>
      </c>
      <c r="F16" s="224">
        <v>15</v>
      </c>
      <c r="G16" s="224">
        <v>130</v>
      </c>
      <c r="H16" s="224">
        <v>0</v>
      </c>
      <c r="I16" s="224">
        <v>1</v>
      </c>
      <c r="J16" s="224">
        <v>1</v>
      </c>
      <c r="K16" s="224">
        <v>2</v>
      </c>
      <c r="L16" s="224">
        <v>1</v>
      </c>
      <c r="M16" s="224">
        <v>0</v>
      </c>
      <c r="N16" s="224">
        <v>0</v>
      </c>
      <c r="O16" s="224">
        <v>0</v>
      </c>
      <c r="P16" s="224">
        <v>2</v>
      </c>
      <c r="Q16" s="224">
        <v>6</v>
      </c>
      <c r="R16" s="226">
        <v>521</v>
      </c>
      <c r="U16" s="234"/>
    </row>
    <row r="17" spans="1:21">
      <c r="A17" s="223" t="s">
        <v>160</v>
      </c>
      <c r="B17" s="224">
        <v>9</v>
      </c>
      <c r="C17" s="225">
        <v>3</v>
      </c>
      <c r="D17" s="224">
        <v>3</v>
      </c>
      <c r="E17" s="224">
        <v>1</v>
      </c>
      <c r="F17" s="224">
        <v>0</v>
      </c>
      <c r="G17" s="224">
        <v>49</v>
      </c>
      <c r="H17" s="224">
        <v>0</v>
      </c>
      <c r="I17" s="224">
        <v>0</v>
      </c>
      <c r="J17" s="224">
        <v>0</v>
      </c>
      <c r="K17" s="224">
        <v>0</v>
      </c>
      <c r="L17" s="224">
        <v>4</v>
      </c>
      <c r="M17" s="224">
        <v>0</v>
      </c>
      <c r="N17" s="224">
        <v>0</v>
      </c>
      <c r="O17" s="224">
        <v>0</v>
      </c>
      <c r="P17" s="224">
        <v>0</v>
      </c>
      <c r="Q17" s="224">
        <v>0</v>
      </c>
      <c r="R17" s="226">
        <v>69</v>
      </c>
    </row>
    <row r="18" spans="1:21">
      <c r="A18" s="223" t="s">
        <v>161</v>
      </c>
      <c r="B18" s="224">
        <v>200</v>
      </c>
      <c r="C18" s="225">
        <v>6</v>
      </c>
      <c r="D18" s="224">
        <v>28</v>
      </c>
      <c r="E18" s="224">
        <v>1</v>
      </c>
      <c r="F18" s="224">
        <v>2</v>
      </c>
      <c r="G18" s="224">
        <v>0</v>
      </c>
      <c r="H18" s="224">
        <v>0</v>
      </c>
      <c r="I18" s="224">
        <v>0</v>
      </c>
      <c r="J18" s="224">
        <v>0</v>
      </c>
      <c r="K18" s="224">
        <v>0</v>
      </c>
      <c r="L18" s="224">
        <v>9</v>
      </c>
      <c r="M18" s="224">
        <v>0</v>
      </c>
      <c r="N18" s="224">
        <v>0</v>
      </c>
      <c r="O18" s="224">
        <v>0</v>
      </c>
      <c r="P18" s="224">
        <v>0</v>
      </c>
      <c r="Q18" s="224">
        <v>1</v>
      </c>
      <c r="R18" s="226">
        <v>247</v>
      </c>
      <c r="U18" s="234"/>
    </row>
    <row r="19" spans="1:21">
      <c r="A19" s="237" t="s">
        <v>162</v>
      </c>
      <c r="B19" s="238">
        <v>712</v>
      </c>
      <c r="C19" s="239">
        <v>190</v>
      </c>
      <c r="D19" s="239">
        <v>11960</v>
      </c>
      <c r="E19" s="239">
        <v>319</v>
      </c>
      <c r="F19" s="239">
        <v>2397</v>
      </c>
      <c r="G19" s="239">
        <v>56</v>
      </c>
      <c r="H19" s="239">
        <v>82</v>
      </c>
      <c r="I19" s="239">
        <v>1705</v>
      </c>
      <c r="J19" s="239">
        <v>7</v>
      </c>
      <c r="K19" s="239">
        <v>84</v>
      </c>
      <c r="L19" s="239">
        <v>3672</v>
      </c>
      <c r="M19" s="239">
        <v>70</v>
      </c>
      <c r="N19" s="239">
        <v>83</v>
      </c>
      <c r="O19" s="239">
        <v>606</v>
      </c>
      <c r="P19" s="239">
        <v>2335</v>
      </c>
      <c r="Q19" s="239">
        <v>4414</v>
      </c>
      <c r="R19" s="226">
        <v>28692</v>
      </c>
    </row>
    <row r="20" spans="1:21">
      <c r="A20" s="223" t="s">
        <v>163</v>
      </c>
      <c r="B20" s="224">
        <v>1</v>
      </c>
      <c r="C20" s="225">
        <v>0</v>
      </c>
      <c r="D20" s="224">
        <v>7</v>
      </c>
      <c r="E20" s="224">
        <v>0</v>
      </c>
      <c r="F20" s="224">
        <v>2</v>
      </c>
      <c r="G20" s="224">
        <v>0</v>
      </c>
      <c r="H20" s="224">
        <v>150</v>
      </c>
      <c r="I20" s="224">
        <v>0</v>
      </c>
      <c r="J20" s="224">
        <v>1</v>
      </c>
      <c r="K20" s="224">
        <v>0</v>
      </c>
      <c r="L20" s="224">
        <v>5</v>
      </c>
      <c r="M20" s="224">
        <v>0</v>
      </c>
      <c r="N20" s="224">
        <v>3</v>
      </c>
      <c r="O20" s="224">
        <v>0</v>
      </c>
      <c r="P20" s="224">
        <v>0</v>
      </c>
      <c r="Q20" s="224">
        <v>0</v>
      </c>
      <c r="R20" s="226">
        <v>169</v>
      </c>
    </row>
    <row r="21" spans="1:21">
      <c r="A21" s="240" t="s">
        <v>164</v>
      </c>
      <c r="B21" s="224">
        <v>4</v>
      </c>
      <c r="C21" s="225">
        <v>0</v>
      </c>
      <c r="D21" s="224">
        <v>29</v>
      </c>
      <c r="E21" s="224">
        <v>3</v>
      </c>
      <c r="F21" s="224">
        <v>5</v>
      </c>
      <c r="G21" s="224">
        <v>1</v>
      </c>
      <c r="H21" s="224">
        <v>0</v>
      </c>
      <c r="I21" s="224">
        <v>4</v>
      </c>
      <c r="J21" s="224">
        <v>1</v>
      </c>
      <c r="K21" s="241">
        <v>1325</v>
      </c>
      <c r="L21" s="224">
        <v>1</v>
      </c>
      <c r="M21" s="224">
        <v>0</v>
      </c>
      <c r="N21" s="224">
        <v>0</v>
      </c>
      <c r="O21" s="224">
        <v>0</v>
      </c>
      <c r="P21" s="224">
        <v>0</v>
      </c>
      <c r="Q21" s="224">
        <v>0</v>
      </c>
      <c r="R21" s="226">
        <v>1373</v>
      </c>
    </row>
    <row r="22" spans="1:21">
      <c r="A22" s="242" t="s">
        <v>165</v>
      </c>
      <c r="B22" s="224">
        <v>2</v>
      </c>
      <c r="C22" s="225">
        <v>0</v>
      </c>
      <c r="D22" s="224">
        <v>28</v>
      </c>
      <c r="E22" s="224">
        <v>2</v>
      </c>
      <c r="F22" s="224">
        <v>2</v>
      </c>
      <c r="G22" s="224">
        <v>2</v>
      </c>
      <c r="H22" s="243">
        <v>1094</v>
      </c>
      <c r="I22" s="224">
        <v>3</v>
      </c>
      <c r="J22" s="224">
        <v>1</v>
      </c>
      <c r="K22" s="224">
        <v>1</v>
      </c>
      <c r="L22" s="224">
        <v>9</v>
      </c>
      <c r="M22" s="224">
        <v>3</v>
      </c>
      <c r="N22" s="224">
        <v>12</v>
      </c>
      <c r="O22" s="224">
        <v>3</v>
      </c>
      <c r="P22" s="224">
        <v>6</v>
      </c>
      <c r="Q22" s="224">
        <v>10</v>
      </c>
      <c r="R22" s="226">
        <v>1178</v>
      </c>
    </row>
    <row r="23" spans="1:21">
      <c r="A23" s="223" t="s">
        <v>166</v>
      </c>
      <c r="B23" s="224">
        <v>428</v>
      </c>
      <c r="C23" s="225">
        <v>7</v>
      </c>
      <c r="D23" s="224">
        <v>33</v>
      </c>
      <c r="E23" s="224">
        <v>3</v>
      </c>
      <c r="F23" s="224">
        <v>4</v>
      </c>
      <c r="G23" s="224">
        <v>9</v>
      </c>
      <c r="H23" s="224">
        <v>0</v>
      </c>
      <c r="I23" s="224">
        <v>0</v>
      </c>
      <c r="J23" s="224">
        <v>0</v>
      </c>
      <c r="K23" s="224">
        <v>1</v>
      </c>
      <c r="L23" s="224">
        <v>8</v>
      </c>
      <c r="M23" s="224">
        <v>0</v>
      </c>
      <c r="N23" s="224">
        <v>0</v>
      </c>
      <c r="O23" s="224">
        <v>3</v>
      </c>
      <c r="P23" s="224">
        <v>3</v>
      </c>
      <c r="Q23" s="224">
        <v>1</v>
      </c>
      <c r="R23" s="226">
        <v>500</v>
      </c>
    </row>
    <row r="24" spans="1:21">
      <c r="A24" s="223" t="s">
        <v>167</v>
      </c>
      <c r="B24" s="224">
        <v>4</v>
      </c>
      <c r="C24" s="225">
        <v>2</v>
      </c>
      <c r="D24" s="224">
        <v>3</v>
      </c>
      <c r="E24" s="224">
        <v>0</v>
      </c>
      <c r="F24" s="224">
        <v>0</v>
      </c>
      <c r="G24" s="224">
        <v>109</v>
      </c>
      <c r="H24" s="224">
        <v>0</v>
      </c>
      <c r="I24" s="224">
        <v>1</v>
      </c>
      <c r="J24" s="224">
        <v>0</v>
      </c>
      <c r="K24" s="224">
        <v>0</v>
      </c>
      <c r="L24" s="224">
        <v>0</v>
      </c>
      <c r="M24" s="224">
        <v>0</v>
      </c>
      <c r="N24" s="224">
        <v>0</v>
      </c>
      <c r="O24" s="224">
        <v>0</v>
      </c>
      <c r="P24" s="224">
        <v>0</v>
      </c>
      <c r="Q24" s="224">
        <v>1</v>
      </c>
      <c r="R24" s="226">
        <v>120</v>
      </c>
    </row>
    <row r="25" spans="1:21">
      <c r="A25" s="223" t="s">
        <v>168</v>
      </c>
      <c r="B25" s="224">
        <v>3</v>
      </c>
      <c r="C25" s="225">
        <v>0</v>
      </c>
      <c r="D25" s="224">
        <v>10</v>
      </c>
      <c r="E25" s="224">
        <v>1</v>
      </c>
      <c r="F25" s="224">
        <v>2</v>
      </c>
      <c r="G25" s="224">
        <v>60</v>
      </c>
      <c r="H25" s="224">
        <v>0</v>
      </c>
      <c r="I25" s="224">
        <v>0</v>
      </c>
      <c r="J25" s="224">
        <v>0</v>
      </c>
      <c r="K25" s="224">
        <v>2</v>
      </c>
      <c r="L25" s="224">
        <v>4</v>
      </c>
      <c r="M25" s="224">
        <v>0</v>
      </c>
      <c r="N25" s="224">
        <v>0</v>
      </c>
      <c r="O25" s="224">
        <v>0</v>
      </c>
      <c r="P25" s="224">
        <v>0</v>
      </c>
      <c r="Q25" s="224">
        <v>1</v>
      </c>
      <c r="R25" s="226">
        <v>83</v>
      </c>
    </row>
    <row r="26" spans="1:21">
      <c r="A26" s="223" t="s">
        <v>169</v>
      </c>
      <c r="B26" s="224">
        <v>7</v>
      </c>
      <c r="C26" s="225">
        <v>1</v>
      </c>
      <c r="D26" s="224">
        <v>7</v>
      </c>
      <c r="E26" s="224">
        <v>1</v>
      </c>
      <c r="F26" s="224">
        <v>0</v>
      </c>
      <c r="G26" s="224">
        <v>93</v>
      </c>
      <c r="H26" s="224">
        <v>0</v>
      </c>
      <c r="I26" s="224">
        <v>0</v>
      </c>
      <c r="J26" s="224">
        <v>0</v>
      </c>
      <c r="K26" s="224">
        <v>0</v>
      </c>
      <c r="L26" s="224">
        <v>1</v>
      </c>
      <c r="M26" s="224">
        <v>0</v>
      </c>
      <c r="N26" s="224">
        <v>0</v>
      </c>
      <c r="O26" s="224">
        <v>3</v>
      </c>
      <c r="P26" s="224">
        <v>0</v>
      </c>
      <c r="Q26" s="224">
        <v>1</v>
      </c>
      <c r="R26" s="226">
        <v>114</v>
      </c>
    </row>
    <row r="27" spans="1:21">
      <c r="A27" s="223" t="s">
        <v>170</v>
      </c>
      <c r="B27" s="224">
        <v>1</v>
      </c>
      <c r="C27" s="225">
        <v>3</v>
      </c>
      <c r="D27" s="224">
        <v>2</v>
      </c>
      <c r="E27" s="224">
        <v>0</v>
      </c>
      <c r="F27" s="224">
        <v>2</v>
      </c>
      <c r="G27" s="224">
        <v>148</v>
      </c>
      <c r="H27" s="224">
        <v>1</v>
      </c>
      <c r="I27" s="224">
        <v>0</v>
      </c>
      <c r="J27" s="224">
        <v>2</v>
      </c>
      <c r="K27" s="224">
        <v>0</v>
      </c>
      <c r="L27" s="224">
        <v>1</v>
      </c>
      <c r="M27" s="224">
        <v>0</v>
      </c>
      <c r="N27" s="224">
        <v>0</v>
      </c>
      <c r="O27" s="224">
        <v>0</v>
      </c>
      <c r="P27" s="224">
        <v>0</v>
      </c>
      <c r="Q27" s="224">
        <v>0</v>
      </c>
      <c r="R27" s="226">
        <v>160</v>
      </c>
    </row>
    <row r="28" spans="1:21">
      <c r="A28" s="223" t="s">
        <v>171</v>
      </c>
      <c r="B28" s="224">
        <v>6</v>
      </c>
      <c r="C28" s="225">
        <v>0</v>
      </c>
      <c r="D28" s="224">
        <v>26</v>
      </c>
      <c r="E28" s="224">
        <v>3</v>
      </c>
      <c r="F28" s="224">
        <v>2</v>
      </c>
      <c r="G28" s="224">
        <v>3</v>
      </c>
      <c r="H28" s="224">
        <v>294</v>
      </c>
      <c r="I28" s="224">
        <v>5</v>
      </c>
      <c r="J28" s="224">
        <v>0</v>
      </c>
      <c r="K28" s="224">
        <v>0</v>
      </c>
      <c r="L28" s="224">
        <v>27</v>
      </c>
      <c r="M28" s="224">
        <v>4</v>
      </c>
      <c r="N28" s="224">
        <v>36</v>
      </c>
      <c r="O28" s="224">
        <v>0</v>
      </c>
      <c r="P28" s="224">
        <v>4</v>
      </c>
      <c r="Q28" s="224">
        <v>6</v>
      </c>
      <c r="R28" s="226">
        <v>416</v>
      </c>
    </row>
    <row r="29" spans="1:21">
      <c r="A29" s="244" t="s">
        <v>172</v>
      </c>
      <c r="B29" s="224">
        <v>5</v>
      </c>
      <c r="C29" s="225">
        <v>2</v>
      </c>
      <c r="D29" s="224">
        <v>88</v>
      </c>
      <c r="E29" s="224">
        <v>7</v>
      </c>
      <c r="F29" s="224">
        <v>22</v>
      </c>
      <c r="G29" s="224">
        <v>3</v>
      </c>
      <c r="H29" s="224">
        <v>13</v>
      </c>
      <c r="I29" s="224">
        <v>23</v>
      </c>
      <c r="J29" s="224">
        <v>2</v>
      </c>
      <c r="K29" s="224">
        <v>2</v>
      </c>
      <c r="L29" s="224">
        <v>24</v>
      </c>
      <c r="M29" s="245">
        <v>909</v>
      </c>
      <c r="N29" s="224">
        <v>28</v>
      </c>
      <c r="O29" s="224">
        <v>0</v>
      </c>
      <c r="P29" s="224">
        <v>12</v>
      </c>
      <c r="Q29" s="224">
        <v>64</v>
      </c>
      <c r="R29" s="226">
        <v>1204</v>
      </c>
    </row>
    <row r="30" spans="1:21">
      <c r="A30" s="223" t="s">
        <v>173</v>
      </c>
      <c r="B30" s="224">
        <v>1</v>
      </c>
      <c r="C30" s="225">
        <v>0</v>
      </c>
      <c r="D30" s="224">
        <v>4</v>
      </c>
      <c r="E30" s="224">
        <v>0</v>
      </c>
      <c r="F30" s="224">
        <v>0</v>
      </c>
      <c r="G30" s="224">
        <v>0</v>
      </c>
      <c r="H30" s="224">
        <v>63</v>
      </c>
      <c r="I30" s="224">
        <v>0</v>
      </c>
      <c r="J30" s="224">
        <v>0</v>
      </c>
      <c r="K30" s="224">
        <v>1</v>
      </c>
      <c r="L30" s="224">
        <v>2</v>
      </c>
      <c r="M30" s="224">
        <v>2</v>
      </c>
      <c r="N30" s="224">
        <v>12</v>
      </c>
      <c r="O30" s="224">
        <v>0</v>
      </c>
      <c r="P30" s="224">
        <v>5</v>
      </c>
      <c r="Q30" s="224">
        <v>0</v>
      </c>
      <c r="R30" s="226">
        <v>90</v>
      </c>
    </row>
    <row r="31" spans="1:21">
      <c r="A31" s="223" t="s">
        <v>174</v>
      </c>
      <c r="B31" s="224">
        <v>0</v>
      </c>
      <c r="C31" s="225">
        <v>1</v>
      </c>
      <c r="D31" s="224">
        <v>8</v>
      </c>
      <c r="E31" s="224">
        <v>0</v>
      </c>
      <c r="F31" s="224">
        <v>1</v>
      </c>
      <c r="G31" s="224">
        <v>188</v>
      </c>
      <c r="H31" s="224">
        <v>0</v>
      </c>
      <c r="I31" s="224">
        <v>0</v>
      </c>
      <c r="J31" s="224">
        <v>0</v>
      </c>
      <c r="K31" s="224">
        <v>0</v>
      </c>
      <c r="L31" s="224">
        <v>1</v>
      </c>
      <c r="M31" s="224">
        <v>0</v>
      </c>
      <c r="N31" s="224">
        <v>0</v>
      </c>
      <c r="O31" s="224">
        <v>1</v>
      </c>
      <c r="P31" s="224">
        <v>0</v>
      </c>
      <c r="Q31" s="224">
        <v>2</v>
      </c>
      <c r="R31" s="226">
        <v>202</v>
      </c>
    </row>
    <row r="32" spans="1:21">
      <c r="A32" s="223" t="s">
        <v>175</v>
      </c>
      <c r="B32" s="224">
        <v>16</v>
      </c>
      <c r="C32" s="225">
        <v>4</v>
      </c>
      <c r="D32" s="224">
        <v>21</v>
      </c>
      <c r="E32" s="224">
        <v>1</v>
      </c>
      <c r="F32" s="224">
        <v>6</v>
      </c>
      <c r="G32" s="224">
        <v>219</v>
      </c>
      <c r="H32" s="224">
        <v>0</v>
      </c>
      <c r="I32" s="224">
        <v>3</v>
      </c>
      <c r="J32" s="224">
        <v>0</v>
      </c>
      <c r="K32" s="224">
        <v>2</v>
      </c>
      <c r="L32" s="224">
        <v>3</v>
      </c>
      <c r="M32" s="224">
        <v>0</v>
      </c>
      <c r="N32" s="224">
        <v>0</v>
      </c>
      <c r="O32" s="224">
        <v>1</v>
      </c>
      <c r="P32" s="224">
        <v>3</v>
      </c>
      <c r="Q32" s="224">
        <v>2</v>
      </c>
      <c r="R32" s="226">
        <v>281</v>
      </c>
    </row>
    <row r="33" spans="1:18">
      <c r="A33" s="246" t="s">
        <v>176</v>
      </c>
      <c r="B33" s="224">
        <v>1</v>
      </c>
      <c r="C33" s="225">
        <v>0</v>
      </c>
      <c r="D33" s="224">
        <v>22</v>
      </c>
      <c r="E33" s="224">
        <v>6</v>
      </c>
      <c r="F33" s="224">
        <v>8</v>
      </c>
      <c r="G33" s="224">
        <v>0</v>
      </c>
      <c r="H33" s="224">
        <v>2</v>
      </c>
      <c r="I33" s="224">
        <v>33</v>
      </c>
      <c r="J33" s="247">
        <v>739</v>
      </c>
      <c r="K33" s="224">
        <v>3</v>
      </c>
      <c r="L33" s="224">
        <v>9</v>
      </c>
      <c r="M33" s="224">
        <v>4</v>
      </c>
      <c r="N33" s="224">
        <v>6</v>
      </c>
      <c r="O33" s="224">
        <v>0</v>
      </c>
      <c r="P33" s="224">
        <v>3</v>
      </c>
      <c r="Q33" s="224">
        <v>4</v>
      </c>
      <c r="R33" s="226">
        <v>840</v>
      </c>
    </row>
    <row r="34" spans="1:18">
      <c r="A34" s="223" t="s">
        <v>177</v>
      </c>
      <c r="B34" s="224">
        <v>656</v>
      </c>
      <c r="C34" s="225">
        <v>33</v>
      </c>
      <c r="D34" s="224">
        <v>740</v>
      </c>
      <c r="E34" s="224">
        <v>35</v>
      </c>
      <c r="F34" s="224">
        <v>158</v>
      </c>
      <c r="G34" s="224">
        <v>160</v>
      </c>
      <c r="H34" s="224">
        <v>102</v>
      </c>
      <c r="I34" s="224">
        <v>66</v>
      </c>
      <c r="J34" s="224">
        <v>29</v>
      </c>
      <c r="K34" s="224">
        <v>58</v>
      </c>
      <c r="L34" s="224">
        <v>179</v>
      </c>
      <c r="M34" s="224">
        <v>28</v>
      </c>
      <c r="N34" s="224">
        <v>14</v>
      </c>
      <c r="O34" s="224">
        <v>1</v>
      </c>
      <c r="P34" s="224">
        <v>25</v>
      </c>
      <c r="Q34" s="224">
        <v>39</v>
      </c>
      <c r="R34" s="226">
        <v>2323</v>
      </c>
    </row>
    <row r="35" spans="1:18">
      <c r="A35" s="223" t="s">
        <v>178</v>
      </c>
      <c r="B35" s="224">
        <v>2</v>
      </c>
      <c r="C35" s="225">
        <v>1</v>
      </c>
      <c r="D35" s="224">
        <v>88</v>
      </c>
      <c r="E35" s="224">
        <v>3</v>
      </c>
      <c r="F35" s="224">
        <v>11</v>
      </c>
      <c r="G35" s="224">
        <v>4</v>
      </c>
      <c r="H35" s="224">
        <v>1</v>
      </c>
      <c r="I35" s="224">
        <v>1</v>
      </c>
      <c r="J35" s="224">
        <v>0</v>
      </c>
      <c r="K35" s="224">
        <v>13</v>
      </c>
      <c r="L35" s="224">
        <v>1</v>
      </c>
      <c r="M35" s="224">
        <v>0</v>
      </c>
      <c r="N35" s="224">
        <v>0</v>
      </c>
      <c r="O35" s="224">
        <v>1</v>
      </c>
      <c r="P35" s="224">
        <v>4</v>
      </c>
      <c r="Q35" s="224">
        <v>1</v>
      </c>
      <c r="R35" s="226">
        <v>131</v>
      </c>
    </row>
    <row r="36" spans="1:18">
      <c r="A36" s="223" t="s">
        <v>179</v>
      </c>
      <c r="B36" s="224">
        <v>93</v>
      </c>
      <c r="C36" s="225">
        <v>96</v>
      </c>
      <c r="D36" s="224">
        <v>862</v>
      </c>
      <c r="E36" s="224">
        <v>36</v>
      </c>
      <c r="F36" s="224">
        <v>148</v>
      </c>
      <c r="G36" s="224">
        <v>25</v>
      </c>
      <c r="H36" s="224">
        <v>46</v>
      </c>
      <c r="I36" s="224">
        <v>57</v>
      </c>
      <c r="J36" s="224">
        <v>31</v>
      </c>
      <c r="K36" s="224">
        <v>11</v>
      </c>
      <c r="L36" s="224">
        <v>69</v>
      </c>
      <c r="M36" s="224">
        <v>135</v>
      </c>
      <c r="N36" s="224">
        <v>7</v>
      </c>
      <c r="O36" s="224">
        <v>20</v>
      </c>
      <c r="P36" s="224">
        <v>131</v>
      </c>
      <c r="Q36" s="224">
        <v>161</v>
      </c>
      <c r="R36" s="226">
        <v>1928</v>
      </c>
    </row>
    <row r="37" spans="1:18">
      <c r="A37" s="248" t="s">
        <v>91</v>
      </c>
      <c r="B37" s="249">
        <v>4292</v>
      </c>
      <c r="C37" s="249">
        <v>2184</v>
      </c>
      <c r="D37" s="249">
        <v>14932</v>
      </c>
      <c r="E37" s="249">
        <v>488</v>
      </c>
      <c r="F37" s="249">
        <v>2920</v>
      </c>
      <c r="G37" s="249">
        <v>2515</v>
      </c>
      <c r="H37" s="249">
        <v>2185</v>
      </c>
      <c r="I37" s="249">
        <v>2003</v>
      </c>
      <c r="J37" s="249">
        <v>822</v>
      </c>
      <c r="K37" s="249">
        <v>1611</v>
      </c>
      <c r="L37" s="249">
        <v>4471</v>
      </c>
      <c r="M37" s="249">
        <v>1216</v>
      </c>
      <c r="N37" s="249">
        <v>581</v>
      </c>
      <c r="O37" s="249">
        <v>654</v>
      </c>
      <c r="P37" s="249">
        <v>2586</v>
      </c>
      <c r="Q37" s="249">
        <v>4782</v>
      </c>
      <c r="R37" s="226">
        <v>48242</v>
      </c>
    </row>
    <row r="38" spans="1:18" ht="36.75" thickBot="1">
      <c r="A38" s="250" t="s">
        <v>180</v>
      </c>
      <c r="B38" s="251">
        <f>B7/B37</f>
        <v>0.24277726001863933</v>
      </c>
      <c r="C38" s="251">
        <f>C5/C37</f>
        <v>0.8035714285714286</v>
      </c>
      <c r="D38" s="252"/>
      <c r="E38" s="252"/>
      <c r="F38" s="252"/>
      <c r="G38" s="251">
        <f>G6/G37</f>
        <v>0.39840954274353879</v>
      </c>
      <c r="H38" s="251">
        <f>H22/H37</f>
        <v>0.50068649885583527</v>
      </c>
      <c r="I38" s="252"/>
      <c r="J38" s="251">
        <f>J33/J37</f>
        <v>0.8990267639902676</v>
      </c>
      <c r="K38" s="251">
        <f>K21/K37</f>
        <v>0.82247051520794534</v>
      </c>
      <c r="L38" s="252"/>
      <c r="M38" s="251">
        <f>M29/M37</f>
        <v>0.74753289473684215</v>
      </c>
      <c r="N38" s="251">
        <f>N15/N37</f>
        <v>0.59552495697074015</v>
      </c>
      <c r="O38" s="252"/>
      <c r="P38" s="252"/>
      <c r="Q38" s="252"/>
      <c r="R38" s="253"/>
    </row>
    <row r="39" spans="1:18">
      <c r="A39" s="254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255"/>
    </row>
    <row r="40" spans="1:18">
      <c r="A40" s="254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255"/>
    </row>
    <row r="41" spans="1:18">
      <c r="A41" s="254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255"/>
    </row>
    <row r="42" spans="1:18">
      <c r="A42" s="254"/>
      <c r="B42" s="256"/>
      <c r="C42" s="256"/>
      <c r="D42" s="256"/>
      <c r="E42" s="256"/>
      <c r="F42" s="256"/>
      <c r="G42" s="256"/>
      <c r="H42" s="256"/>
      <c r="I42" s="256"/>
      <c r="J42" s="256"/>
      <c r="K42" s="256"/>
      <c r="L42" s="256"/>
      <c r="M42" s="256"/>
      <c r="N42" s="256"/>
      <c r="O42" s="256"/>
      <c r="P42" s="256"/>
      <c r="Q42" s="256"/>
      <c r="R42" s="257"/>
    </row>
    <row r="43" spans="1:18">
      <c r="A43" s="254"/>
      <c r="B43" s="256"/>
      <c r="C43" s="256"/>
      <c r="D43" s="256"/>
      <c r="E43" s="256"/>
      <c r="F43" s="256"/>
      <c r="G43" s="256"/>
      <c r="H43" s="256"/>
      <c r="I43" s="256"/>
      <c r="J43" s="256"/>
      <c r="K43" s="256"/>
      <c r="L43" s="256"/>
      <c r="M43" s="256"/>
      <c r="N43" s="256"/>
      <c r="O43" s="256"/>
      <c r="P43" s="256"/>
      <c r="Q43" s="256"/>
      <c r="R43" s="257"/>
    </row>
    <row r="44" spans="1:18">
      <c r="A44" s="254"/>
      <c r="B44" s="258"/>
      <c r="C44" s="258"/>
      <c r="D44" s="258"/>
      <c r="E44" s="258"/>
      <c r="F44" s="258"/>
      <c r="G44" s="258"/>
      <c r="H44" s="258"/>
      <c r="I44" s="258"/>
      <c r="J44" s="258"/>
      <c r="K44" s="258"/>
      <c r="L44" s="258"/>
      <c r="M44" s="258"/>
      <c r="N44" s="258"/>
      <c r="O44" s="258"/>
      <c r="P44" s="258"/>
      <c r="Q44" s="258"/>
      <c r="R44" s="257"/>
    </row>
    <row r="45" spans="1:18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259"/>
    </row>
  </sheetData>
  <mergeCells count="1">
    <mergeCell ref="A1:R1"/>
  </mergeCells>
  <printOptions horizontalCentered="1"/>
  <pageMargins left="0.78740157480314965" right="0.19685039370078741" top="0.46" bottom="0" header="0.11811023622047245" footer="0.17"/>
  <pageSetup paperSize="9" scale="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17</vt:i4>
      </vt:variant>
      <vt:variant>
        <vt:lpstr>Plages nommées</vt:lpstr>
      </vt:variant>
      <vt:variant>
        <vt:i4>8</vt:i4>
      </vt:variant>
    </vt:vector>
  </HeadingPairs>
  <TitlesOfParts>
    <vt:vector size="25" baseType="lpstr">
      <vt:lpstr>Entrées</vt:lpstr>
      <vt:lpstr>Prêts</vt:lpstr>
      <vt:lpstr>Site</vt:lpstr>
      <vt:lpstr>Abonnés 1 jour</vt:lpstr>
      <vt:lpstr>Emprunteurs 1 jour</vt:lpstr>
      <vt:lpstr>Surfaces et places assises</vt:lpstr>
      <vt:lpstr>Entrées prêts jours heures</vt:lpstr>
      <vt:lpstr>Abonnés au 31 cate d'abo</vt:lpstr>
      <vt:lpstr>Abonnés communes et %</vt:lpstr>
      <vt:lpstr>Abonnés des communes</vt:lpstr>
      <vt:lpstr>Abonnés au 31 âges</vt:lpstr>
      <vt:lpstr>Abonnés au 31 CSP</vt:lpstr>
      <vt:lpstr>Collection</vt:lpstr>
      <vt:lpstr>Acquisitions par domaine </vt:lpstr>
      <vt:lpstr>Acquisitions par loc</vt:lpstr>
      <vt:lpstr>Périodiques </vt:lpstr>
      <vt:lpstr>Feuil16</vt:lpstr>
      <vt:lpstr>'Abonnés au 31 âges'!Zone_d_impression</vt:lpstr>
      <vt:lpstr>'Abonnés au 31 cate d''abo'!Zone_d_impression</vt:lpstr>
      <vt:lpstr>'Abonnés au 31 CSP'!Zone_d_impression</vt:lpstr>
      <vt:lpstr>'Abonnés des communes'!Zone_d_impression</vt:lpstr>
      <vt:lpstr>Collection!Zone_d_impression</vt:lpstr>
      <vt:lpstr>Entrées!Zone_d_impression</vt:lpstr>
      <vt:lpstr>Prêts!Zone_d_impression</vt:lpstr>
      <vt:lpstr>Site!Zone_d_impression</vt:lpstr>
    </vt:vector>
  </TitlesOfParts>
  <Company>TransGourmet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</dc:creator>
  <cp:lastModifiedBy>toto</cp:lastModifiedBy>
  <dcterms:created xsi:type="dcterms:W3CDTF">2020-05-05T12:33:44Z</dcterms:created>
  <dcterms:modified xsi:type="dcterms:W3CDTF">2020-05-06T09:38:07Z</dcterms:modified>
</cp:coreProperties>
</file>